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50" activeTab="1"/>
  </bookViews>
  <sheets>
    <sheet name="TRIMESTRAL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<sst xmlns="http://schemas.openxmlformats.org/spreadsheetml/2006/main" count="665" uniqueCount="153">
  <si>
    <t>NOMBRE DEL</t>
  </si>
  <si>
    <t>PROYECTO</t>
  </si>
  <si>
    <t>MUNICIPIO</t>
  </si>
  <si>
    <t>LOCALIDAD</t>
  </si>
  <si>
    <t>TOTAL</t>
  </si>
  <si>
    <t>U.M.</t>
  </si>
  <si>
    <t>CANT.</t>
  </si>
  <si>
    <t>METAS PROG.</t>
  </si>
  <si>
    <t>FIS.</t>
  </si>
  <si>
    <t>FIN.</t>
  </si>
  <si>
    <t>DE</t>
  </si>
  <si>
    <t>FECHAS</t>
  </si>
  <si>
    <t xml:space="preserve">INICIO </t>
  </si>
  <si>
    <t>TERMINO</t>
  </si>
  <si>
    <t>% AVANCE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</si>
  <si>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</si>
  <si>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</si>
  <si>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</si>
  <si>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</si>
  <si>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</si>
  <si>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</si>
  <si>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</si>
  <si>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</si>
  <si>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NUM. DE HOJA</t>
  </si>
  <si>
    <t>APROBACIÓN</t>
  </si>
  <si>
    <t>DEL</t>
  </si>
  <si>
    <t>AL</t>
  </si>
  <si>
    <t>METAS ALC.</t>
  </si>
  <si>
    <t>FUENTE DE FINANCIAMIENTO:</t>
  </si>
  <si>
    <t>FECHA DE ELABORACION</t>
  </si>
  <si>
    <t>DEPENDENCIA EJECUTORA:</t>
  </si>
  <si>
    <t>PROGRAMA:</t>
  </si>
  <si>
    <t>INVERSION APROBADA</t>
  </si>
  <si>
    <t>INVERSION EJERCIDA</t>
  </si>
  <si>
    <t>RAMO 23</t>
  </si>
  <si>
    <t>FONDO:</t>
  </si>
  <si>
    <t>01 DE ENERO</t>
  </si>
  <si>
    <t>ESTATAL
DIRECTO</t>
  </si>
  <si>
    <t>FEDERAL
DIRECTO</t>
  </si>
  <si>
    <t>BENEF./ OTROS</t>
  </si>
  <si>
    <t>MPAL</t>
  </si>
  <si>
    <t>AUTORIZADO EN CONVENIOS FEDERALES</t>
  </si>
  <si>
    <t>IMPORTE</t>
  </si>
  <si>
    <t>SALDO (APROBADO MENOS EJERCIDO)</t>
  </si>
  <si>
    <t>EJERCICIO 2022</t>
  </si>
  <si>
    <t>MUNICIPIO DE COMPOSTELA NAYARIT</t>
  </si>
  <si>
    <t>RAMO 33: APORTACIONES FEDERALES PARA ENTIDADES FEDERATIVAS Y MUNICIPIOS</t>
  </si>
  <si>
    <t>FONDO III: FONDO PARA INFRAESTRUCTURA SOCIAL MUNICIPAL</t>
  </si>
  <si>
    <t>MUNICIPIO DE COMPOSTELA</t>
  </si>
  <si>
    <t>SEGUNDO TRIMESTRE</t>
  </si>
  <si>
    <t>AMPLIACIÓN DE EMISOR A PRESIÓN DE AGUAS RESIDUALES DE CUATRO PULGADAS DE DIAMETRO EN CALLE LERDO DE TEJADA DE CALLE SINALOA A CALLE BRASIL EN LA LOCALIDAD DE PARAISO ESCONDIDO</t>
  </si>
  <si>
    <t>2022/M04-FISM-003-PR</t>
  </si>
  <si>
    <t>AP-M04-ABR-FISM-001/2022 12 DE ABRIL 2022</t>
  </si>
  <si>
    <t>C</t>
  </si>
  <si>
    <t>FISMDF
R33</t>
  </si>
  <si>
    <t>OBS</t>
  </si>
  <si>
    <t>ALCANTARILLADO SANITARIO</t>
  </si>
  <si>
    <t>2022/M04-FISM-004-PR</t>
  </si>
  <si>
    <t>2022/M04-FISM-005-CP</t>
  </si>
  <si>
    <t>2022/M04-FISM-007-CP</t>
  </si>
  <si>
    <t>2022/M04-FISM-008-CP</t>
  </si>
  <si>
    <t>AP-M04-ABR-FISM-002/2022 12 DE ABRIL DE 2022</t>
  </si>
  <si>
    <t>AP-M04-ABR-FISM-003/2022 12 DE ABRIL DE 2022</t>
  </si>
  <si>
    <t>REHABILITACIÓN DE DRENAJE SANITARIO EN CALLE LAURELES Y GONGORA ENTRE CALLE ALDAMA Y CALLE CONSTITUCIÓN ASENTAMIENTO DE LA CRUZ EN LA LOCALIDAD DE ZACUALPAN</t>
  </si>
  <si>
    <t>REHABILITACIÓN DE DRENAJE SANITARIO EN CALLE CHIAPAS ENTRE CALLE VENUSTIANO CARRANZA Y CALLE AMADO NERVO COLONIA SAN JOSE; EN LAS VARAS</t>
  </si>
  <si>
    <t xml:space="preserve">REHABILITACIÓN DE DRENAJE SANITARIO EN CALLE PUEBLA ENTRE CALLE JAVIER MINA Y BOULEVARD ADOLFO LOPEZ MATEOS BARRIO AGUA AZUL EN LAS VARAS </t>
  </si>
  <si>
    <t>REHABILITACIÓN DE DRENAJE SANITARIO EN CALLE MICHOACAN ENTRE CALLE ESCOBEDO Y CALLE SEBASTIAN LERDO DE TEJADA BARRIO TEPEYAC EN LA LOCALIDAD DE LAS VARAS</t>
  </si>
  <si>
    <t>COMPOSTELA/ LAS VARAS</t>
  </si>
  <si>
    <t>COMPOSTELA/ ZACUALPAN</t>
  </si>
  <si>
    <t>COMPOSTELA/ PARAISO ESCONDIDO</t>
  </si>
  <si>
    <t>URBANIZACIÓN</t>
  </si>
  <si>
    <t>2022/M04-FISM-006-PR</t>
  </si>
  <si>
    <t>2022/M04-FISM-011-CP</t>
  </si>
  <si>
    <t>AP-M04-ABR-FISM-004/2022 12 DE ABRIL DE 2022</t>
  </si>
  <si>
    <t>AP-M04-ABR-FISM-007/2022 12 DE ABRIL DE 2022</t>
  </si>
  <si>
    <t>CONSTRUCCIÓN DE EMPEDRADO AHOGADO EN CEMENTO EN CALLE HIGUERAS ENTRE BOULEVARD OCEANO PACÍFICO Y CALLE AMAPA EN LA LOCALIDAD DE PARAISO ESCONDIDO</t>
  </si>
  <si>
    <t>CONSTRUCCIÓN DE EMPEDRADO COMÚN CON HUELLAS DE CONCRETO EN CALLE COLIMA ENTRE CALLE AMADO NERVO Y BOULEVARD ADOLFO LÓPEZ MATEOS COLONIA SAN JOSÉ EN LAS VARAS</t>
  </si>
  <si>
    <t>ELECTRIFICACIÓN</t>
  </si>
  <si>
    <t>2022/M04-FISM-010-PR</t>
  </si>
  <si>
    <t>AP-M04-ABR-FISM-006/2022 12 DE ABRIL DE 2022</t>
  </si>
  <si>
    <t>AMPLIACIÓN DE RED ELECTRICA HACIA EL POZO DE AGUA POTABLE FRACCIONAMIENTO GUAYABITOS POR PROLONGACIÓN ANTONIO PINZÓN HASTA CAMINO A LAS PARCELAS DEL PUEBLO EN RINCON DE GUAYABITOS</t>
  </si>
  <si>
    <t>COMPOSTELA/ RINCÓN DE GUAYABITOS</t>
  </si>
  <si>
    <t>2022/M04-FISM-009-PR</t>
  </si>
  <si>
    <t>2022/M04-FISM-011a-CP</t>
  </si>
  <si>
    <t>AP-M04-ABR-FISM-005/2022 12 DE ABRIL DE 2022</t>
  </si>
  <si>
    <t>CONSTRUCCIÓN DE LINEA DE CONDUCCIÓN DE AGUA POTABLE DE POZO FRACCIONAMIENTO GUAYABITOS EN PROLONGACIÓN ANTONIO PINZÓN EN LA LOCALIDAD DE RINCÓN DE GUAYABITOS</t>
  </si>
  <si>
    <t>REHABILITACIÓN DE RED DE AGUA ENTUBADA EN CALLE COLIMA ENTRE CALLE AMADO NERVO Y BOULEVARD ADOLFO LÓPEZ MATEOS COLONIA SAN JOSÉ EN LAS VARAS</t>
  </si>
  <si>
    <t>AGUA POTABLE</t>
  </si>
  <si>
    <t>ML</t>
  </si>
  <si>
    <t>M2</t>
  </si>
  <si>
    <t>2022/M04-FISM-012-PR</t>
  </si>
  <si>
    <t>2022/M04-FISM-012a-PR</t>
  </si>
  <si>
    <t>AP-M04-ABR-FISM-008/2022   12 DE ABRIL DE 2022</t>
  </si>
  <si>
    <t>AMPLIACIÓN DE RED DE AGUA POTABLE EN CALLE HIGUERAS ENTRE BOULEVARD OCEANO PACÍFICO Y CALLE SEBASTIAN LERDO DE TEJADA EN LA LOCALIDAD DE PARAISO ESCONDIDO</t>
  </si>
  <si>
    <t>AMPLIACIÓN DE DRENAJE SANITARIO EN CALLE HIGUERAS ENTRE BOULEVARD OCEANO PACÍFICO Y CALLE SEBASTIAN LERDO DE TEJADA EN LA LOCALIDAD DE PARAISO ESCONDIDO</t>
  </si>
  <si>
    <t>(PROGRAMA) APERTURA
PROGRAMATICA</t>
  </si>
  <si>
    <t>FEDERAL DIRECTO</t>
  </si>
  <si>
    <t>ESTATAL DIRECTO</t>
  </si>
  <si>
    <t>BENEF./  OTROS</t>
  </si>
  <si>
    <t>0</t>
  </si>
  <si>
    <t>FISMDF R33</t>
  </si>
  <si>
    <t>TERCER RESUMEN TRIMESTRAL</t>
  </si>
  <si>
    <t>30 DE SEPTIEMBRE</t>
  </si>
  <si>
    <t>TERCER TRIMESTRE</t>
  </si>
  <si>
    <t>10 DE OCTUBRE DE 2022</t>
  </si>
  <si>
    <t>CONSTRUCCION DE VIALIDAD CON ADOQUIN EN CALLE ZARAGOZA ENTRE MORELOS Y BRAVO EN LA LOCALIDAD DE COMPOSTELA, NAYARIT</t>
  </si>
  <si>
    <t>CONSTRUCCION DE VIALIDAD CON ADOQUIN EN CALLE BRAVO ENTRE ZARAGOZA Y ALLENDE EN LA LOCALIDAD DE COMPOSTELA, NAYARIT</t>
  </si>
  <si>
    <t>CONSTRUCCION DE VIALIDAD CON ADOQUIN EN CALLE LAZARO CARDENAS ENTRE OCEANO PACIFICO Y BAHIA DE GUAYMAS EN LA LOCALIDAD DE LA PEÑITA DE JALTEMBA, NAYARIT</t>
  </si>
  <si>
    <t>CONSTRUCCION DE VIALIDAD CON ADOQUIN EN CALLE ZARAGOZA ENTRE BRAVO Y GENERAL ROCHA EN LA LOCALIDAD DE COMPOSTELA, NAYARIT</t>
  </si>
  <si>
    <t>CONSTRUCCION DE VIALIDAD CON ADOQUIN EN CALLE ZARAGOZA ENTRE MORENO Y JUAREZ EN LA LOCALIDAD DE COMPOSTELA, NAYARIT</t>
  </si>
  <si>
    <t>CONSTRUCCIÓN DE PAVIMENTO ASFALTICO EN CALLE IGNACIO ALLENDE ENTRE BRAVO Y MINA EN LA LOCALIDAD DE COMPOSTELA, NAYARIT</t>
  </si>
  <si>
    <t>CONSTRUCCIÓN DE PAVIMENTO ASFALTICO EN CALLE MORENO ENTRE MIGUEL HIDALGO Y IGNACIO ALDAMA EN LA LOCALIDAD DE COMPOSTELA, NAYARIT</t>
  </si>
  <si>
    <t>REHABILITACIÓN DE RED DE AGUA POTABLE Y TOMAS DOMICILIARIAS EN CALLE IGNACIO ZARAGOZA ENTRE CALLE NICOLAS BRAVO Y JOSE MARIA MORELOS EN LA LOCALIDAD DE COMPOSTELA, NAYARIT</t>
  </si>
  <si>
    <t>REHABILITACIÓN DE RED DE AGUA POTABLE EN CALLE IGNACIO ZARAGOZA ENTRE GENERAL ROCHA Y NICOLAS BRAVO EN LA LOCALIDAD DE COMPOSTELA, NAYARIT</t>
  </si>
  <si>
    <t>REHABILITACIÓN DE RED DE AGUA POTABLE EN CALLE IGNACIO ZARAGOZA ENTRE BENITO JUAREZ Y PEDRO MORENO EN LA LOCALIDAD DE COMPOSTELA, NAYARIT</t>
  </si>
  <si>
    <t>REHABILITACION DE RED DE AGUA POTABLE EN CALLE IGNACIO ALLENDE ENTRE FRANCISCO JAVIER MINA Y NICOLAS BRAVO EN LA LOCALIDAD DE COMPOSTELA NAYARIT</t>
  </si>
  <si>
    <t>REHABILITACIÓN DE RED DE AGUA POTABLE EN CALLE PEDRO MORENO ENTRE ALDAMA Y MIGUEL HIDALGO EN LA LOCALDIAD DE COMPOSTELA, NAYARIT</t>
  </si>
  <si>
    <t>REHABILITACIÓN DE DRENAJE SANITARIO EN CALLE IGNACIO ZARAGOZA ENTRE NICOLAS BRAVO Y JOSE MARIA MORELOS EN LA LOCALIDAD COMPOSTELA, NAYARIT</t>
  </si>
  <si>
    <t>REHABILITACION DE DRENAJE SANITARIO EN CALLE IGNACIO ZARAGOZA ENTRE GENERAL ROCHA Y NICOLAS BRAVO EN LA LOCALIDAD DE COMPOSTELA, NAYARIT</t>
  </si>
  <si>
    <t>REHABILITACIÓN DE DRENAJE SANITARIO EN CALLE IGNACIO ZARAGOZA ENTRE BENITO JUAREZ Y PEDRO MORENO EN LA LOCALIDAD DE COMPOSTELA, NAYARIT</t>
  </si>
  <si>
    <t>REHABILITACION DE DRENAJE SANITARIO EN CALLE IGNACIO ALLENDE ENTRE JAVIER MINA Y NICOLAS BRAVO EN LA LOCALIDAD DE COMPOSTELA, NAYARIT</t>
  </si>
  <si>
    <t>REHABILITACIÓN DE DRENAJE SANITARIO EN CALLE PEDRO MORENO ENTRE ALDAMA Y MIGUEL HIDALGO EN LA LOCALIDAD DE COMPOSTELA, NAYARIT</t>
  </si>
  <si>
    <t>CONSTRUCCION DE DRENAJE PLUVIAL EN COLONIA LAZARO CARDENAS DE LA LOCALIDAD DE LA PEÑITA DE JALTEMBA, MUNICIPIO DE COMPOSTELA</t>
  </si>
  <si>
    <t>AP-M04-JUL-FISM-009/2022   Fecha 20/07/2022</t>
  </si>
  <si>
    <t>AP-M04-JUL-FISM-015/2022   Fecha 20/07/2022</t>
  </si>
  <si>
    <t>AP-M04-JUL-FISM-014/2022   Fecha 20/07/2022</t>
  </si>
  <si>
    <t>AP-M04-JUL-FISM-013/2022   Fecha 20/07/2022</t>
  </si>
  <si>
    <t>AP-M04-JUL-FISM-012/2022   Fecha 20/07/2022</t>
  </si>
  <si>
    <t>AP-M04-JUL-FISM-011/2022   Fecha 20/07/2022</t>
  </si>
  <si>
    <t>AP-M04-JUL-FISM-010/2022   Fecha 20/07/2022</t>
  </si>
  <si>
    <t>AP-M04-JUL-FISM-016/2022   Fecha 20/07/2022</t>
  </si>
  <si>
    <t>2022/M04-FISM-013a-CP</t>
  </si>
  <si>
    <t>2022/M04-FISM-013-CP</t>
  </si>
  <si>
    <t>2022/M04-FISM-013b-CP</t>
  </si>
  <si>
    <t>2022/M04-FISM-014-CP</t>
  </si>
  <si>
    <t>2022/M04-FISM-015-CP</t>
  </si>
  <si>
    <t>2022/M04-FISM-016a-CP</t>
  </si>
  <si>
    <t>2022/M04-FISM-016-CP</t>
  </si>
  <si>
    <t>2022/M04-FISM-016b-CP</t>
  </si>
  <si>
    <t>2022/M04-FISM-017b-CP</t>
  </si>
  <si>
    <t>2022/M04-FISM-017-CP</t>
  </si>
  <si>
    <t>2022/M04-FISM-017a-CP</t>
  </si>
  <si>
    <t>2022/M04-FISM-018a-CP</t>
  </si>
  <si>
    <t>2022/M04-FISM-018-CP</t>
  </si>
  <si>
    <t>2022/M04-FISM-018b-CP</t>
  </si>
  <si>
    <t>2022/M04-FISM-019b-CP</t>
  </si>
  <si>
    <t>2022/M04-FISM-019-CP</t>
  </si>
  <si>
    <t>2022/M04-FISM-019a-CP</t>
  </si>
  <si>
    <t>2022/M04-FISM-020-CP</t>
  </si>
  <si>
    <t>COMPOSTELA / COMPOSTELA</t>
  </si>
  <si>
    <t>COMPOSTELA / LA PEÑITA DE JALTEMBA</t>
  </si>
  <si>
    <t>SUBTOTAL PARTIDA</t>
  </si>
  <si>
    <r>
      <t xml:space="preserve">AL   </t>
    </r>
    <r>
      <rPr>
        <b/>
        <u val="single"/>
        <sz val="11"/>
        <rFont val="Arial"/>
        <family val="2"/>
      </rPr>
      <t>30 DE SEPTIEMBRE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</si>
</sst>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  <numFmt numFmtId="181" formatCode="#,##0.000"/>
    <numFmt numFmtId="182" formatCode="#,##0.0"/>
    <numFmt numFmtId="183" formatCode="d\-mmm\-yy"/>
    <numFmt numFmtId="184" formatCode="[$-80A]dddd\,\ d&quot; de &quot;mmmm&quot; de &quot;yyyy"/>
    <numFmt numFmtId="185" formatCode="#,##0.00;[Red]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8" fontId="10" fillId="0" borderId="12" xfId="0" applyNumberFormat="1" applyFont="1" applyBorder="1" applyAlignment="1">
      <alignment horizontal="center"/>
    </xf>
    <xf numFmtId="178" fontId="10" fillId="0" borderId="13" xfId="0" applyNumberFormat="1" applyFont="1" applyBorder="1" applyAlignment="1">
      <alignment horizontal="center"/>
    </xf>
    <xf numFmtId="178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justify"/>
    </xf>
    <xf numFmtId="49" fontId="10" fillId="0" borderId="13" xfId="0" applyNumberFormat="1" applyFont="1" applyBorder="1" applyAlignment="1">
      <alignment horizontal="justify"/>
    </xf>
    <xf numFmtId="49" fontId="10" fillId="0" borderId="11" xfId="0" applyNumberFormat="1" applyFont="1" applyBorder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85" fontId="10" fillId="0" borderId="13" xfId="0" applyNumberFormat="1" applyFont="1" applyFill="1" applyBorder="1" applyAlignment="1">
      <alignment horizontal="right" vertical="center" wrapText="1"/>
    </xf>
    <xf numFmtId="185" fontId="10" fillId="0" borderId="13" xfId="0" applyNumberFormat="1" applyFont="1" applyBorder="1" applyAlignment="1">
      <alignment horizontal="right" vertical="center" wrapText="1"/>
    </xf>
    <xf numFmtId="185" fontId="10" fillId="0" borderId="11" xfId="0" applyNumberFormat="1" applyFont="1" applyBorder="1" applyAlignment="1">
      <alignment horizontal="right" vertical="center" wrapText="1"/>
    </xf>
    <xf numFmtId="185" fontId="10" fillId="0" borderId="18" xfId="0" applyNumberFormat="1" applyFont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11" fillId="0" borderId="0" xfId="52" applyFont="1" applyAlignment="1">
      <alignment horizontal="center" vertical="top" wrapText="1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14" xfId="52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0" fillId="0" borderId="14" xfId="52" applyBorder="1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17" xfId="52" applyBorder="1">
      <alignment/>
      <protection/>
    </xf>
    <xf numFmtId="0" fontId="20" fillId="0" borderId="17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21" fillId="0" borderId="0" xfId="52" applyFont="1">
      <alignment/>
      <protection/>
    </xf>
    <xf numFmtId="49" fontId="10" fillId="0" borderId="12" xfId="52" applyNumberFormat="1" applyFont="1" applyBorder="1" applyAlignment="1">
      <alignment horizontal="center"/>
      <protection/>
    </xf>
    <xf numFmtId="3" fontId="10" fillId="0" borderId="12" xfId="52" applyNumberFormat="1" applyFont="1" applyBorder="1" applyAlignment="1">
      <alignment horizontal="right"/>
      <protection/>
    </xf>
    <xf numFmtId="0" fontId="10" fillId="0" borderId="0" xfId="52" applyFont="1">
      <alignment/>
      <protection/>
    </xf>
    <xf numFmtId="49" fontId="10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right"/>
      <protection/>
    </xf>
    <xf numFmtId="0" fontId="4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49" fontId="10" fillId="0" borderId="13" xfId="52" applyNumberFormat="1" applyFont="1" applyBorder="1" applyAlignment="1">
      <alignment horizontal="left" vertical="center" wrapText="1"/>
      <protection/>
    </xf>
    <xf numFmtId="2" fontId="10" fillId="0" borderId="13" xfId="52" applyNumberFormat="1" applyFont="1" applyBorder="1" applyAlignment="1">
      <alignment horizontal="right" vertical="center" wrapText="1"/>
      <protection/>
    </xf>
    <xf numFmtId="2" fontId="10" fillId="0" borderId="11" xfId="52" applyNumberFormat="1" applyFont="1" applyBorder="1" applyAlignment="1">
      <alignment horizontal="right" vertical="center" wrapText="1"/>
      <protection/>
    </xf>
    <xf numFmtId="4" fontId="10" fillId="0" borderId="13" xfId="52" applyNumberFormat="1" applyFont="1" applyBorder="1" applyAlignment="1">
      <alignment horizontal="right" vertical="center" wrapText="1"/>
      <protection/>
    </xf>
    <xf numFmtId="4" fontId="6" fillId="0" borderId="18" xfId="52" applyNumberFormat="1" applyFont="1" applyBorder="1" applyAlignment="1">
      <alignment horizontal="right"/>
      <protection/>
    </xf>
    <xf numFmtId="49" fontId="10" fillId="0" borderId="13" xfId="0" applyNumberFormat="1" applyFont="1" applyBorder="1" applyAlignment="1">
      <alignment horizontal="justify" vertical="center"/>
    </xf>
    <xf numFmtId="49" fontId="10" fillId="0" borderId="13" xfId="0" applyNumberFormat="1" applyFont="1" applyBorder="1" applyAlignment="1">
      <alignment horizontal="justify" vertical="center" wrapText="1"/>
    </xf>
    <xf numFmtId="49" fontId="10" fillId="0" borderId="13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0" fillId="33" borderId="11" xfId="52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0" fillId="33" borderId="11" xfId="52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0" fillId="0" borderId="14" xfId="52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1" fillId="0" borderId="0" xfId="52" applyFont="1" applyAlignment="1">
      <alignment horizontal="center" vertical="top" wrapText="1"/>
      <protection/>
    </xf>
    <xf numFmtId="0" fontId="19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209550</xdr:rowOff>
    </xdr:from>
    <xdr:to>
      <xdr:col>1</xdr:col>
      <xdr:colOff>57150</xdr:colOff>
      <xdr:row>2</xdr:row>
      <xdr:rowOff>0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152400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2114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209550</xdr:rowOff>
    </xdr:from>
    <xdr:to>
      <xdr:col>1</xdr:col>
      <xdr:colOff>57150</xdr:colOff>
      <xdr:row>69</xdr:row>
      <xdr:rowOff>0</xdr:rowOff>
    </xdr:to>
    <xdr:pic>
      <xdr:nvPicPr>
        <xdr:cNvPr id="3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2225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38100</xdr:rowOff>
    </xdr:from>
    <xdr:to>
      <xdr:col>3</xdr:col>
      <xdr:colOff>152400</xdr:colOff>
      <xdr:row>72</xdr:row>
      <xdr:rowOff>219075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8051125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137</xdr:row>
      <xdr:rowOff>161925</xdr:rowOff>
    </xdr:from>
    <xdr:to>
      <xdr:col>1</xdr:col>
      <xdr:colOff>57150</xdr:colOff>
      <xdr:row>138</xdr:row>
      <xdr:rowOff>209550</xdr:rowOff>
    </xdr:to>
    <xdr:pic>
      <xdr:nvPicPr>
        <xdr:cNvPr id="5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62356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137</xdr:row>
      <xdr:rowOff>38100</xdr:rowOff>
    </xdr:from>
    <xdr:to>
      <xdr:col>3</xdr:col>
      <xdr:colOff>152400</xdr:colOff>
      <xdr:row>142</xdr:row>
      <xdr:rowOff>219075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6111775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172</xdr:row>
      <xdr:rowOff>161925</xdr:rowOff>
    </xdr:from>
    <xdr:to>
      <xdr:col>1</xdr:col>
      <xdr:colOff>57150</xdr:colOff>
      <xdr:row>173</xdr:row>
      <xdr:rowOff>209550</xdr:rowOff>
    </xdr:to>
    <xdr:pic>
      <xdr:nvPicPr>
        <xdr:cNvPr id="7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0323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172</xdr:row>
      <xdr:rowOff>47625</xdr:rowOff>
    </xdr:from>
    <xdr:to>
      <xdr:col>3</xdr:col>
      <xdr:colOff>152400</xdr:colOff>
      <xdr:row>177</xdr:row>
      <xdr:rowOff>228600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0208775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35</xdr:row>
      <xdr:rowOff>209550</xdr:rowOff>
    </xdr:from>
    <xdr:to>
      <xdr:col>1</xdr:col>
      <xdr:colOff>57150</xdr:colOff>
      <xdr:row>36</xdr:row>
      <xdr:rowOff>200025</xdr:rowOff>
    </xdr:to>
    <xdr:pic>
      <xdr:nvPicPr>
        <xdr:cNvPr id="9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3256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35</xdr:row>
      <xdr:rowOff>85725</xdr:rowOff>
    </xdr:from>
    <xdr:to>
      <xdr:col>2</xdr:col>
      <xdr:colOff>733425</xdr:colOff>
      <xdr:row>39</xdr:row>
      <xdr:rowOff>285750</xdr:rowOff>
    </xdr:to>
    <xdr:pic>
      <xdr:nvPicPr>
        <xdr:cNvPr id="10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4201775"/>
          <a:ext cx="2105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102</xdr:row>
      <xdr:rowOff>161925</xdr:rowOff>
    </xdr:from>
    <xdr:to>
      <xdr:col>1</xdr:col>
      <xdr:colOff>57150</xdr:colOff>
      <xdr:row>103</xdr:row>
      <xdr:rowOff>209550</xdr:rowOff>
    </xdr:to>
    <xdr:pic>
      <xdr:nvPicPr>
        <xdr:cNvPr id="1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21576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102</xdr:row>
      <xdr:rowOff>38100</xdr:rowOff>
    </xdr:from>
    <xdr:to>
      <xdr:col>3</xdr:col>
      <xdr:colOff>152400</xdr:colOff>
      <xdr:row>107</xdr:row>
      <xdr:rowOff>219075</xdr:rowOff>
    </xdr:to>
    <xdr:pic>
      <xdr:nvPicPr>
        <xdr:cNvPr id="1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033825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447675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14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07"/>
  <sheetViews>
    <sheetView showGridLines="0" zoomScale="80" zoomScaleNormal="80" zoomScaleSheetLayoutView="75" zoomScalePageLayoutView="0" workbookViewId="0" topLeftCell="A4">
      <selection activeCell="B189" sqref="B189"/>
    </sheetView>
  </sheetViews>
  <sheetFormatPr defaultColWidth="11.421875" defaultRowHeight="12.75"/>
  <cols>
    <col min="1" max="1" width="10.8515625" style="0" customWidth="1"/>
    <col min="2" max="2" width="12.8515625" style="0" customWidth="1"/>
    <col min="3" max="3" width="17.140625" style="0" customWidth="1"/>
    <col min="4" max="4" width="33.28125" style="0" customWidth="1"/>
    <col min="5" max="5" width="14.00390625" style="0" customWidth="1"/>
    <col min="6" max="6" width="6.28125" style="0" customWidth="1"/>
    <col min="7" max="7" width="9.8515625" style="0" customWidth="1"/>
    <col min="8" max="8" width="9.57421875" style="0" customWidth="1"/>
    <col min="9" max="9" width="12.421875" style="0" customWidth="1"/>
    <col min="10" max="10" width="11.00390625" style="0" customWidth="1"/>
    <col min="11" max="11" width="10.28125" style="0" customWidth="1"/>
    <col min="12" max="12" width="12.57421875" style="0" customWidth="1"/>
    <col min="13" max="13" width="8.8515625" style="0" customWidth="1"/>
    <col min="14" max="15" width="10.28125" style="0" customWidth="1"/>
    <col min="16" max="16" width="10.8515625" style="0" customWidth="1"/>
    <col min="17" max="17" width="8.8515625" style="0" customWidth="1"/>
    <col min="18" max="18" width="14.28125" style="0" customWidth="1"/>
    <col min="19" max="20" width="8.8515625" style="0" customWidth="1"/>
    <col min="21" max="21" width="8.28125" style="0" customWidth="1"/>
    <col min="22" max="22" width="10.28125" style="0" customWidth="1"/>
    <col min="23" max="23" width="9.00390625" style="0" customWidth="1"/>
    <col min="24" max="24" width="10.28125" style="0" customWidth="1"/>
    <col min="25" max="25" width="8.8515625" style="0" customWidth="1"/>
    <col min="26" max="26" width="9.00390625" style="0" customWidth="1"/>
    <col min="27" max="27" width="8.421875" style="0" customWidth="1"/>
    <col min="28" max="29" width="7.421875" style="97" customWidth="1"/>
    <col min="30" max="30" width="9.00390625" style="97" customWidth="1"/>
    <col min="31" max="32" width="6.28125" style="97" customWidth="1"/>
    <col min="33" max="33" width="5.8515625" style="97" customWidth="1"/>
  </cols>
  <sheetData>
    <row r="1" spans="2:33" s="27" customFormat="1" ht="21" customHeight="1">
      <c r="B1" s="161" t="s">
        <v>45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2:33" s="27" customFormat="1" ht="21" customHeight="1">
      <c r="B2" s="10"/>
      <c r="C2" s="1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AB2" s="97"/>
      <c r="AC2" s="97"/>
      <c r="AD2" s="97"/>
      <c r="AE2" s="97"/>
      <c r="AF2" s="97"/>
      <c r="AG2" s="97"/>
    </row>
    <row r="3" spans="2:33" s="27" customFormat="1" ht="21" customHeight="1">
      <c r="B3" s="161" t="s">
        <v>103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2:33" s="27" customFormat="1" ht="21" customHeight="1">
      <c r="B4" s="162" t="s">
        <v>44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</row>
    <row r="5" spans="2:33" s="27" customFormat="1" ht="21" customHeight="1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AB5" s="97"/>
      <c r="AC5" s="97"/>
      <c r="AD5" s="97"/>
      <c r="AE5" s="97"/>
      <c r="AF5" s="97"/>
      <c r="AG5" s="97"/>
    </row>
    <row r="6" spans="2:33" s="27" customFormat="1" ht="21" customHeight="1">
      <c r="B6" s="28"/>
      <c r="C6" s="28"/>
      <c r="D6" s="28"/>
      <c r="E6" s="28"/>
      <c r="F6" s="28"/>
      <c r="G6" s="9"/>
      <c r="H6" s="164"/>
      <c r="I6" s="164"/>
      <c r="J6" s="164"/>
      <c r="K6" s="2"/>
      <c r="L6" s="28" t="s">
        <v>25</v>
      </c>
      <c r="M6" s="165" t="s">
        <v>36</v>
      </c>
      <c r="N6" s="165"/>
      <c r="O6" s="165"/>
      <c r="P6" s="33" t="s">
        <v>26</v>
      </c>
      <c r="Q6" s="165" t="s">
        <v>102</v>
      </c>
      <c r="R6" s="165"/>
      <c r="S6" s="34" t="s">
        <v>25</v>
      </c>
      <c r="T6" s="52">
        <v>2022</v>
      </c>
      <c r="U6" s="37"/>
      <c r="AB6" s="97"/>
      <c r="AC6" s="97"/>
      <c r="AD6" s="97"/>
      <c r="AE6" s="97"/>
      <c r="AF6" s="97"/>
      <c r="AG6" s="97"/>
    </row>
    <row r="7" spans="28:33" s="27" customFormat="1" ht="21" customHeight="1">
      <c r="AB7" s="97"/>
      <c r="AC7" s="97"/>
      <c r="AD7" s="97"/>
      <c r="AE7" s="97"/>
      <c r="AF7" s="97"/>
      <c r="AG7" s="97"/>
    </row>
    <row r="8" spans="2:33" s="27" customFormat="1" ht="21" customHeight="1">
      <c r="B8" s="152" t="s">
        <v>28</v>
      </c>
      <c r="C8" s="152"/>
      <c r="D8" s="29" t="s">
        <v>46</v>
      </c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Z8" s="153" t="s">
        <v>29</v>
      </c>
      <c r="AA8" s="153"/>
      <c r="AB8" s="153"/>
      <c r="AC8" s="153"/>
      <c r="AD8" s="154" t="s">
        <v>104</v>
      </c>
      <c r="AE8" s="154"/>
      <c r="AF8" s="154"/>
      <c r="AG8" s="154"/>
    </row>
    <row r="9" spans="2:33" s="27" customFormat="1" ht="21" customHeight="1">
      <c r="B9" s="16" t="s">
        <v>35</v>
      </c>
      <c r="C9" s="155" t="s">
        <v>47</v>
      </c>
      <c r="D9" s="156"/>
      <c r="E9" s="156"/>
      <c r="F9" s="156"/>
      <c r="G9" s="156"/>
      <c r="H9" s="156"/>
      <c r="I9" s="48"/>
      <c r="AB9" s="97"/>
      <c r="AC9" s="97"/>
      <c r="AD9" s="97"/>
      <c r="AE9" s="97"/>
      <c r="AF9" s="97"/>
      <c r="AG9" s="97"/>
    </row>
    <row r="10" spans="2:34" s="27" customFormat="1" ht="21" customHeight="1">
      <c r="B10" s="152" t="s">
        <v>30</v>
      </c>
      <c r="C10" s="152"/>
      <c r="D10" s="157" t="s">
        <v>48</v>
      </c>
      <c r="E10" s="157"/>
      <c r="F10" s="157"/>
      <c r="G10" s="157"/>
      <c r="H10" s="157"/>
      <c r="I10" s="49"/>
      <c r="O10" s="35" t="s">
        <v>31</v>
      </c>
      <c r="P10" s="36"/>
      <c r="Q10" s="158" t="s">
        <v>56</v>
      </c>
      <c r="R10" s="159"/>
      <c r="S10" s="159"/>
      <c r="T10" s="159"/>
      <c r="U10" s="159"/>
      <c r="V10" s="159"/>
      <c r="W10" s="159"/>
      <c r="X10" s="159"/>
      <c r="Y10" s="159"/>
      <c r="Z10" s="159"/>
      <c r="AB10" s="160" t="s">
        <v>23</v>
      </c>
      <c r="AC10" s="160"/>
      <c r="AD10" s="160"/>
      <c r="AE10" s="98">
        <v>1</v>
      </c>
      <c r="AF10" s="99" t="s">
        <v>10</v>
      </c>
      <c r="AG10" s="98">
        <v>6</v>
      </c>
      <c r="AH10" s="32"/>
    </row>
    <row r="11" spans="5:6" ht="21" customHeight="1">
      <c r="E11" s="1"/>
      <c r="F11" s="1"/>
    </row>
    <row r="12" spans="2:33" s="3" customFormat="1" ht="46.5" customHeight="1">
      <c r="B12" s="139" t="s">
        <v>16</v>
      </c>
      <c r="C12" s="39" t="s">
        <v>20</v>
      </c>
      <c r="D12" s="39" t="s">
        <v>0</v>
      </c>
      <c r="E12" s="39" t="s">
        <v>2</v>
      </c>
      <c r="F12" s="40" t="s">
        <v>21</v>
      </c>
      <c r="G12" s="126" t="s">
        <v>11</v>
      </c>
      <c r="H12" s="143"/>
      <c r="I12" s="60" t="s">
        <v>41</v>
      </c>
      <c r="J12" s="144" t="s">
        <v>32</v>
      </c>
      <c r="K12" s="145"/>
      <c r="L12" s="145"/>
      <c r="M12" s="145"/>
      <c r="N12" s="145"/>
      <c r="O12" s="145"/>
      <c r="P12" s="126" t="s">
        <v>33</v>
      </c>
      <c r="Q12" s="146"/>
      <c r="R12" s="146"/>
      <c r="S12" s="146"/>
      <c r="T12" s="146"/>
      <c r="U12" s="146"/>
      <c r="V12" s="126" t="s">
        <v>43</v>
      </c>
      <c r="W12" s="146"/>
      <c r="X12" s="146"/>
      <c r="Y12" s="146"/>
      <c r="Z12" s="146"/>
      <c r="AA12" s="146"/>
      <c r="AB12" s="147" t="s">
        <v>7</v>
      </c>
      <c r="AC12" s="148"/>
      <c r="AD12" s="50" t="s">
        <v>27</v>
      </c>
      <c r="AE12" s="126" t="s">
        <v>14</v>
      </c>
      <c r="AF12" s="127"/>
      <c r="AG12" s="128" t="s">
        <v>55</v>
      </c>
    </row>
    <row r="13" spans="2:33" s="3" customFormat="1" ht="10.5" customHeight="1">
      <c r="B13" s="140"/>
      <c r="C13" s="41"/>
      <c r="D13" s="42"/>
      <c r="E13" s="42"/>
      <c r="F13" s="43"/>
      <c r="G13" s="44"/>
      <c r="H13" s="45"/>
      <c r="I13" s="45"/>
      <c r="J13" s="120" t="s">
        <v>4</v>
      </c>
      <c r="K13" s="123" t="s">
        <v>38</v>
      </c>
      <c r="L13" s="132" t="s">
        <v>54</v>
      </c>
      <c r="M13" s="132" t="s">
        <v>37</v>
      </c>
      <c r="N13" s="132" t="s">
        <v>40</v>
      </c>
      <c r="O13" s="132" t="s">
        <v>39</v>
      </c>
      <c r="P13" s="135" t="s">
        <v>4</v>
      </c>
      <c r="Q13" s="138" t="s">
        <v>38</v>
      </c>
      <c r="R13" s="149" t="s">
        <v>54</v>
      </c>
      <c r="S13" s="149" t="s">
        <v>37</v>
      </c>
      <c r="T13" s="149" t="s">
        <v>40</v>
      </c>
      <c r="U13" s="149" t="s">
        <v>39</v>
      </c>
      <c r="V13" s="120" t="s">
        <v>4</v>
      </c>
      <c r="W13" s="123" t="s">
        <v>38</v>
      </c>
      <c r="X13" s="123" t="s">
        <v>54</v>
      </c>
      <c r="Y13" s="123" t="s">
        <v>37</v>
      </c>
      <c r="Z13" s="123" t="s">
        <v>40</v>
      </c>
      <c r="AA13" s="123" t="s">
        <v>39</v>
      </c>
      <c r="AB13" s="38"/>
      <c r="AC13" s="38"/>
      <c r="AD13" s="38"/>
      <c r="AE13" s="38"/>
      <c r="AF13" s="38"/>
      <c r="AG13" s="129"/>
    </row>
    <row r="14" spans="2:33" s="4" customFormat="1" ht="14.25" customHeight="1">
      <c r="B14" s="141"/>
      <c r="C14" s="42" t="s">
        <v>24</v>
      </c>
      <c r="D14" s="42" t="s">
        <v>1</v>
      </c>
      <c r="E14" s="42" t="s">
        <v>3</v>
      </c>
      <c r="F14" s="42" t="s">
        <v>22</v>
      </c>
      <c r="G14" s="42" t="s">
        <v>12</v>
      </c>
      <c r="H14" s="42" t="s">
        <v>13</v>
      </c>
      <c r="I14" s="42" t="s">
        <v>42</v>
      </c>
      <c r="J14" s="121"/>
      <c r="K14" s="121"/>
      <c r="L14" s="133"/>
      <c r="M14" s="133"/>
      <c r="N14" s="133" t="s">
        <v>34</v>
      </c>
      <c r="O14" s="133"/>
      <c r="P14" s="136"/>
      <c r="Q14" s="136"/>
      <c r="R14" s="150"/>
      <c r="S14" s="150"/>
      <c r="T14" s="150" t="s">
        <v>34</v>
      </c>
      <c r="U14" s="150"/>
      <c r="V14" s="121"/>
      <c r="W14" s="124"/>
      <c r="X14" s="124"/>
      <c r="Y14" s="124"/>
      <c r="Z14" s="124"/>
      <c r="AA14" s="124"/>
      <c r="AB14" s="115" t="s">
        <v>5</v>
      </c>
      <c r="AC14" s="115" t="s">
        <v>6</v>
      </c>
      <c r="AD14" s="115" t="s">
        <v>6</v>
      </c>
      <c r="AE14" s="115" t="s">
        <v>8</v>
      </c>
      <c r="AF14" s="115" t="s">
        <v>9</v>
      </c>
      <c r="AG14" s="130"/>
    </row>
    <row r="15" spans="2:33" s="3" customFormat="1" ht="16.5" customHeight="1">
      <c r="B15" s="142"/>
      <c r="C15" s="46" t="s">
        <v>19</v>
      </c>
      <c r="D15" s="47"/>
      <c r="E15" s="47"/>
      <c r="F15" s="47"/>
      <c r="G15" s="46" t="s">
        <v>15</v>
      </c>
      <c r="H15" s="46" t="s">
        <v>15</v>
      </c>
      <c r="I15" s="46"/>
      <c r="J15" s="131"/>
      <c r="K15" s="131"/>
      <c r="L15" s="134"/>
      <c r="M15" s="134"/>
      <c r="N15" s="134"/>
      <c r="O15" s="134"/>
      <c r="P15" s="137"/>
      <c r="Q15" s="137"/>
      <c r="R15" s="151"/>
      <c r="S15" s="151"/>
      <c r="T15" s="151"/>
      <c r="U15" s="151"/>
      <c r="V15" s="122"/>
      <c r="W15" s="125"/>
      <c r="X15" s="125"/>
      <c r="Y15" s="125"/>
      <c r="Z15" s="125"/>
      <c r="AA15" s="125"/>
      <c r="AB15" s="116"/>
      <c r="AC15" s="116"/>
      <c r="AD15" s="117"/>
      <c r="AE15" s="116"/>
      <c r="AF15" s="116"/>
      <c r="AG15" s="116"/>
    </row>
    <row r="16" spans="2:33" s="11" customFormat="1" ht="21" customHeight="1">
      <c r="B16" s="21"/>
      <c r="C16" s="21"/>
      <c r="D16" s="24"/>
      <c r="E16" s="21"/>
      <c r="F16" s="21"/>
      <c r="G16" s="18"/>
      <c r="H16" s="18"/>
      <c r="I16" s="5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00"/>
      <c r="AC16" s="101"/>
      <c r="AD16" s="101"/>
      <c r="AE16" s="102"/>
      <c r="AF16" s="102"/>
      <c r="AG16" s="103"/>
    </row>
    <row r="17" spans="2:33" s="8" customFormat="1" ht="66" customHeight="1">
      <c r="B17" s="54" t="s">
        <v>51</v>
      </c>
      <c r="C17" s="54" t="s">
        <v>52</v>
      </c>
      <c r="D17" s="54" t="s">
        <v>50</v>
      </c>
      <c r="E17" s="54" t="s">
        <v>69</v>
      </c>
      <c r="F17" s="53" t="s">
        <v>53</v>
      </c>
      <c r="G17" s="55">
        <v>44690</v>
      </c>
      <c r="H17" s="55">
        <v>44749</v>
      </c>
      <c r="I17" s="56">
        <v>0</v>
      </c>
      <c r="J17" s="57">
        <f>K17+L17+M17+N17+O17</f>
        <v>1168661.04</v>
      </c>
      <c r="K17" s="57">
        <v>0</v>
      </c>
      <c r="L17" s="57">
        <v>1168661.04</v>
      </c>
      <c r="M17" s="57">
        <v>0</v>
      </c>
      <c r="N17" s="57">
        <v>0</v>
      </c>
      <c r="O17" s="57">
        <v>0</v>
      </c>
      <c r="P17" s="57">
        <f>Q17+R17+S17+T17+U17</f>
        <v>1144000.33</v>
      </c>
      <c r="Q17" s="57">
        <v>0</v>
      </c>
      <c r="R17" s="57">
        <v>1144000.33</v>
      </c>
      <c r="S17" s="57">
        <v>0</v>
      </c>
      <c r="T17" s="57">
        <v>0</v>
      </c>
      <c r="U17" s="57">
        <v>0</v>
      </c>
      <c r="V17" s="57">
        <f>W17+X17+Y17+Z17+AA17</f>
        <v>24660.709999999963</v>
      </c>
      <c r="W17" s="57">
        <v>0</v>
      </c>
      <c r="X17" s="57">
        <f>L17-R17</f>
        <v>24660.709999999963</v>
      </c>
      <c r="Y17" s="57">
        <v>0</v>
      </c>
      <c r="Z17" s="57">
        <v>0</v>
      </c>
      <c r="AA17" s="57">
        <v>0</v>
      </c>
      <c r="AB17" s="53" t="s">
        <v>88</v>
      </c>
      <c r="AC17" s="62">
        <v>620</v>
      </c>
      <c r="AD17" s="62">
        <v>620</v>
      </c>
      <c r="AE17" s="63">
        <v>1</v>
      </c>
      <c r="AF17" s="64">
        <v>100</v>
      </c>
      <c r="AG17" s="53"/>
    </row>
    <row r="18" spans="2:33" s="12" customFormat="1" ht="21" customHeight="1">
      <c r="B18" s="22"/>
      <c r="C18" s="22"/>
      <c r="D18" s="54"/>
      <c r="E18" s="22"/>
      <c r="F18" s="22"/>
      <c r="G18" s="19"/>
      <c r="H18" s="19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3"/>
      <c r="AC18" s="62"/>
      <c r="AD18" s="62"/>
      <c r="AE18" s="63"/>
      <c r="AF18" s="64"/>
      <c r="AG18" s="53"/>
    </row>
    <row r="19" spans="2:33" s="12" customFormat="1" ht="66" customHeight="1">
      <c r="B19" s="54" t="s">
        <v>57</v>
      </c>
      <c r="C19" s="54" t="s">
        <v>61</v>
      </c>
      <c r="D19" s="54" t="s">
        <v>63</v>
      </c>
      <c r="E19" s="54" t="s">
        <v>68</v>
      </c>
      <c r="F19" s="53" t="s">
        <v>53</v>
      </c>
      <c r="G19" s="55">
        <v>44690</v>
      </c>
      <c r="H19" s="55">
        <v>44749</v>
      </c>
      <c r="I19" s="56">
        <v>0</v>
      </c>
      <c r="J19" s="57">
        <f>K19+L19+M19+N19+O19</f>
        <v>1397753.25</v>
      </c>
      <c r="K19" s="57">
        <v>0</v>
      </c>
      <c r="L19" s="57">
        <v>1397753.25</v>
      </c>
      <c r="M19" s="57">
        <v>0</v>
      </c>
      <c r="N19" s="57">
        <v>0</v>
      </c>
      <c r="O19" s="57">
        <v>0</v>
      </c>
      <c r="P19" s="57">
        <f>Q19+R19+S19+T19+U19</f>
        <v>890060.79</v>
      </c>
      <c r="Q19" s="57">
        <v>0</v>
      </c>
      <c r="R19" s="57">
        <v>890060.79</v>
      </c>
      <c r="S19" s="57">
        <v>0</v>
      </c>
      <c r="T19" s="57">
        <v>0</v>
      </c>
      <c r="U19" s="57">
        <v>0</v>
      </c>
      <c r="V19" s="57">
        <f>W19+X19+Y19+Z19+AA19</f>
        <v>507692.45999999996</v>
      </c>
      <c r="W19" s="57">
        <v>0</v>
      </c>
      <c r="X19" s="57">
        <f>L19-R19</f>
        <v>507692.45999999996</v>
      </c>
      <c r="Y19" s="57">
        <v>0</v>
      </c>
      <c r="Z19" s="57">
        <v>0</v>
      </c>
      <c r="AA19" s="57">
        <v>0</v>
      </c>
      <c r="AB19" s="53" t="s">
        <v>88</v>
      </c>
      <c r="AC19" s="62">
        <v>236</v>
      </c>
      <c r="AD19" s="62">
        <v>236</v>
      </c>
      <c r="AE19" s="63">
        <v>1</v>
      </c>
      <c r="AF19" s="64">
        <v>100</v>
      </c>
      <c r="AG19" s="53"/>
    </row>
    <row r="20" spans="2:33" s="12" customFormat="1" ht="21" customHeight="1">
      <c r="B20" s="22"/>
      <c r="C20" s="22"/>
      <c r="D20" s="54"/>
      <c r="E20" s="22"/>
      <c r="F20" s="22"/>
      <c r="G20" s="19"/>
      <c r="H20" s="19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3"/>
      <c r="AC20" s="62"/>
      <c r="AD20" s="62"/>
      <c r="AE20" s="63"/>
      <c r="AF20" s="64"/>
      <c r="AG20" s="53"/>
    </row>
    <row r="21" spans="2:33" s="12" customFormat="1" ht="66" customHeight="1">
      <c r="B21" s="54" t="s">
        <v>58</v>
      </c>
      <c r="C21" s="54" t="s">
        <v>62</v>
      </c>
      <c r="D21" s="54" t="s">
        <v>64</v>
      </c>
      <c r="E21" s="54" t="s">
        <v>67</v>
      </c>
      <c r="F21" s="53" t="s">
        <v>53</v>
      </c>
      <c r="G21" s="55">
        <v>44690</v>
      </c>
      <c r="H21" s="55">
        <v>44749</v>
      </c>
      <c r="I21" s="56">
        <v>0</v>
      </c>
      <c r="J21" s="57">
        <f>K21+L21+M21+N21+O21</f>
        <v>737611.77</v>
      </c>
      <c r="K21" s="57">
        <v>0</v>
      </c>
      <c r="L21" s="57">
        <v>737611.77</v>
      </c>
      <c r="M21" s="57">
        <v>0</v>
      </c>
      <c r="N21" s="57">
        <v>0</v>
      </c>
      <c r="O21" s="57">
        <v>0</v>
      </c>
      <c r="P21" s="57">
        <f>Q21+R21+S21+T21+U21</f>
        <v>712744.77</v>
      </c>
      <c r="Q21" s="57">
        <v>0</v>
      </c>
      <c r="R21" s="57">
        <v>712744.77</v>
      </c>
      <c r="S21" s="57">
        <v>0</v>
      </c>
      <c r="T21" s="57">
        <v>0</v>
      </c>
      <c r="U21" s="57">
        <v>0</v>
      </c>
      <c r="V21" s="57">
        <f>W21+X21+Y21+Z21+AA21</f>
        <v>24867</v>
      </c>
      <c r="W21" s="57">
        <v>0</v>
      </c>
      <c r="X21" s="57">
        <f>L21-R21</f>
        <v>24867</v>
      </c>
      <c r="Y21" s="57">
        <v>0</v>
      </c>
      <c r="Z21" s="57">
        <v>0</v>
      </c>
      <c r="AA21" s="57">
        <v>0</v>
      </c>
      <c r="AB21" s="53" t="s">
        <v>88</v>
      </c>
      <c r="AC21" s="62">
        <v>158</v>
      </c>
      <c r="AD21" s="62">
        <v>158</v>
      </c>
      <c r="AE21" s="63">
        <v>1</v>
      </c>
      <c r="AF21" s="64">
        <v>100</v>
      </c>
      <c r="AG21" s="53"/>
    </row>
    <row r="22" spans="2:33" s="12" customFormat="1" ht="21" customHeight="1">
      <c r="B22" s="22"/>
      <c r="C22" s="22"/>
      <c r="D22" s="54"/>
      <c r="E22" s="22"/>
      <c r="F22" s="22"/>
      <c r="G22" s="19"/>
      <c r="H22" s="19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3"/>
      <c r="AC22" s="62"/>
      <c r="AD22" s="62"/>
      <c r="AE22" s="63"/>
      <c r="AF22" s="64"/>
      <c r="AG22" s="53"/>
    </row>
    <row r="23" spans="2:33" s="12" customFormat="1" ht="66" customHeight="1">
      <c r="B23" s="54" t="s">
        <v>59</v>
      </c>
      <c r="C23" s="54" t="s">
        <v>62</v>
      </c>
      <c r="D23" s="54" t="s">
        <v>65</v>
      </c>
      <c r="E23" s="54" t="s">
        <v>67</v>
      </c>
      <c r="F23" s="53" t="s">
        <v>53</v>
      </c>
      <c r="G23" s="55">
        <v>44690</v>
      </c>
      <c r="H23" s="55">
        <v>44749</v>
      </c>
      <c r="I23" s="56">
        <v>0</v>
      </c>
      <c r="J23" s="57">
        <f>K23+L23+M23+N23+O23</f>
        <v>620977.9</v>
      </c>
      <c r="K23" s="57">
        <v>0</v>
      </c>
      <c r="L23" s="57">
        <v>620977.9</v>
      </c>
      <c r="M23" s="57">
        <v>0</v>
      </c>
      <c r="N23" s="57">
        <v>0</v>
      </c>
      <c r="O23" s="57">
        <v>0</v>
      </c>
      <c r="P23" s="57">
        <f>Q23+R23+S23+T23+U23</f>
        <v>502067.93</v>
      </c>
      <c r="Q23" s="57">
        <v>0</v>
      </c>
      <c r="R23" s="57">
        <v>502067.93</v>
      </c>
      <c r="S23" s="57">
        <v>0</v>
      </c>
      <c r="T23" s="57">
        <v>0</v>
      </c>
      <c r="U23" s="57">
        <v>0</v>
      </c>
      <c r="V23" s="57">
        <f>W23+X23+Y23+Z23+AA23</f>
        <v>118909.97000000003</v>
      </c>
      <c r="W23" s="57">
        <v>0</v>
      </c>
      <c r="X23" s="57">
        <f>L23-R23</f>
        <v>118909.97000000003</v>
      </c>
      <c r="Y23" s="57">
        <v>0</v>
      </c>
      <c r="Z23" s="57">
        <v>0</v>
      </c>
      <c r="AA23" s="57">
        <v>0</v>
      </c>
      <c r="AB23" s="53" t="s">
        <v>88</v>
      </c>
      <c r="AC23" s="62">
        <v>126</v>
      </c>
      <c r="AD23" s="62">
        <v>126</v>
      </c>
      <c r="AE23" s="63">
        <v>1</v>
      </c>
      <c r="AF23" s="64">
        <v>100</v>
      </c>
      <c r="AG23" s="53"/>
    </row>
    <row r="24" spans="2:33" s="12" customFormat="1" ht="21" customHeight="1">
      <c r="B24" s="22"/>
      <c r="C24" s="22"/>
      <c r="D24" s="54"/>
      <c r="E24" s="22"/>
      <c r="F24" s="22"/>
      <c r="G24" s="19"/>
      <c r="H24" s="19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3"/>
      <c r="AC24" s="62"/>
      <c r="AD24" s="62"/>
      <c r="AE24" s="63"/>
      <c r="AF24" s="64"/>
      <c r="AG24" s="53"/>
    </row>
    <row r="25" spans="2:33" s="12" customFormat="1" ht="66" customHeight="1">
      <c r="B25" s="54" t="s">
        <v>60</v>
      </c>
      <c r="C25" s="54" t="s">
        <v>62</v>
      </c>
      <c r="D25" s="54" t="s">
        <v>66</v>
      </c>
      <c r="E25" s="54" t="s">
        <v>67</v>
      </c>
      <c r="F25" s="53" t="s">
        <v>53</v>
      </c>
      <c r="G25" s="55">
        <v>44690</v>
      </c>
      <c r="H25" s="55">
        <v>44749</v>
      </c>
      <c r="I25" s="56">
        <v>0</v>
      </c>
      <c r="J25" s="57">
        <f>K25+L25+M25+N25+O25</f>
        <v>304043.74</v>
      </c>
      <c r="K25" s="57">
        <v>0</v>
      </c>
      <c r="L25" s="57">
        <v>304043.74</v>
      </c>
      <c r="M25" s="57">
        <v>0</v>
      </c>
      <c r="N25" s="57">
        <v>0</v>
      </c>
      <c r="O25" s="57">
        <v>0</v>
      </c>
      <c r="P25" s="57">
        <f>Q25+R25+S25+T25+U25</f>
        <v>282547.75</v>
      </c>
      <c r="Q25" s="57">
        <v>0</v>
      </c>
      <c r="R25" s="57">
        <v>282547.75</v>
      </c>
      <c r="S25" s="57">
        <v>0</v>
      </c>
      <c r="T25" s="57">
        <v>0</v>
      </c>
      <c r="U25" s="57">
        <v>0</v>
      </c>
      <c r="V25" s="57">
        <f>W25+X25+Y25+Z25+AA25</f>
        <v>21495.98999999999</v>
      </c>
      <c r="W25" s="57">
        <v>0</v>
      </c>
      <c r="X25" s="57">
        <f>L25-R25</f>
        <v>21495.98999999999</v>
      </c>
      <c r="Y25" s="57">
        <v>0</v>
      </c>
      <c r="Z25" s="57">
        <v>0</v>
      </c>
      <c r="AA25" s="57">
        <v>0</v>
      </c>
      <c r="AB25" s="53" t="s">
        <v>88</v>
      </c>
      <c r="AC25" s="62">
        <v>73</v>
      </c>
      <c r="AD25" s="62">
        <v>73</v>
      </c>
      <c r="AE25" s="63">
        <v>1</v>
      </c>
      <c r="AF25" s="64">
        <v>100</v>
      </c>
      <c r="AG25" s="53"/>
    </row>
    <row r="26" spans="2:33" s="12" customFormat="1" ht="21" customHeight="1">
      <c r="B26" s="22"/>
      <c r="C26" s="22"/>
      <c r="D26" s="25"/>
      <c r="E26" s="22"/>
      <c r="F26" s="22"/>
      <c r="G26" s="19"/>
      <c r="H26" s="1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3"/>
      <c r="AC26" s="96"/>
      <c r="AD26" s="96"/>
      <c r="AE26" s="63"/>
      <c r="AF26" s="65"/>
      <c r="AG26" s="53"/>
    </row>
    <row r="27" spans="2:33" s="12" customFormat="1" ht="66" customHeight="1">
      <c r="B27" s="54" t="s">
        <v>90</v>
      </c>
      <c r="C27" s="54" t="s">
        <v>92</v>
      </c>
      <c r="D27" s="25" t="s">
        <v>94</v>
      </c>
      <c r="E27" s="54" t="s">
        <v>69</v>
      </c>
      <c r="F27" s="53" t="s">
        <v>53</v>
      </c>
      <c r="G27" s="55">
        <v>44697</v>
      </c>
      <c r="H27" s="55">
        <v>44756</v>
      </c>
      <c r="I27" s="57">
        <v>0</v>
      </c>
      <c r="J27" s="57">
        <f>K27+L27+M27+N27+O27</f>
        <v>927385.19</v>
      </c>
      <c r="K27" s="57">
        <v>0</v>
      </c>
      <c r="L27" s="57">
        <v>927385.19</v>
      </c>
      <c r="M27" s="57">
        <v>0</v>
      </c>
      <c r="N27" s="57">
        <v>0</v>
      </c>
      <c r="O27" s="57">
        <v>0</v>
      </c>
      <c r="P27" s="57">
        <f>Q27+R27+S27+U27+T27</f>
        <v>922951.3</v>
      </c>
      <c r="Q27" s="57">
        <v>0</v>
      </c>
      <c r="R27" s="57">
        <v>922951.3</v>
      </c>
      <c r="S27" s="57">
        <v>0</v>
      </c>
      <c r="T27" s="57">
        <v>0</v>
      </c>
      <c r="U27" s="57">
        <v>0</v>
      </c>
      <c r="V27" s="57">
        <f>W27+X27+Y27+Z27+AA27</f>
        <v>4433.889999999898</v>
      </c>
      <c r="W27" s="57">
        <v>0</v>
      </c>
      <c r="X27" s="57">
        <f>L27-R27</f>
        <v>4433.889999999898</v>
      </c>
      <c r="Y27" s="57">
        <v>0</v>
      </c>
      <c r="Z27" s="57">
        <v>0</v>
      </c>
      <c r="AA27" s="57">
        <v>0</v>
      </c>
      <c r="AB27" s="53" t="s">
        <v>88</v>
      </c>
      <c r="AC27" s="62">
        <v>294</v>
      </c>
      <c r="AD27" s="62">
        <v>294</v>
      </c>
      <c r="AE27" s="63">
        <v>1</v>
      </c>
      <c r="AF27" s="64">
        <f>(R27*100)/L27</f>
        <v>99.52189337852161</v>
      </c>
      <c r="AG27" s="53"/>
    </row>
    <row r="28" spans="2:33" s="12" customFormat="1" ht="21" customHeight="1">
      <c r="B28" s="22"/>
      <c r="C28" s="22"/>
      <c r="D28" s="25"/>
      <c r="E28" s="22"/>
      <c r="F28" s="22"/>
      <c r="G28" s="19"/>
      <c r="H28" s="1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94"/>
      <c r="AC28" s="96"/>
      <c r="AD28" s="96"/>
      <c r="AE28" s="65"/>
      <c r="AF28" s="65"/>
      <c r="AG28" s="53"/>
    </row>
    <row r="29" spans="2:33" s="12" customFormat="1" ht="66" customHeight="1">
      <c r="B29" s="54" t="s">
        <v>131</v>
      </c>
      <c r="C29" s="54" t="s">
        <v>123</v>
      </c>
      <c r="D29" s="92" t="s">
        <v>117</v>
      </c>
      <c r="E29" s="54" t="s">
        <v>149</v>
      </c>
      <c r="F29" s="94" t="s">
        <v>53</v>
      </c>
      <c r="G29" s="95">
        <v>44797</v>
      </c>
      <c r="H29" s="95">
        <v>44871</v>
      </c>
      <c r="I29" s="57">
        <v>0</v>
      </c>
      <c r="J29" s="57">
        <f>K29+L29+M29+N29+O29</f>
        <v>94539.56</v>
      </c>
      <c r="K29" s="57">
        <v>0</v>
      </c>
      <c r="L29" s="57">
        <v>94539.56</v>
      </c>
      <c r="M29" s="57">
        <v>0</v>
      </c>
      <c r="N29" s="57">
        <v>0</v>
      </c>
      <c r="O29" s="57">
        <v>0</v>
      </c>
      <c r="P29" s="57">
        <f>Q29+R29+S29+U29+T29</f>
        <v>90761</v>
      </c>
      <c r="Q29" s="57">
        <v>0</v>
      </c>
      <c r="R29" s="57">
        <v>90761</v>
      </c>
      <c r="S29" s="57">
        <v>0</v>
      </c>
      <c r="T29" s="57">
        <v>0</v>
      </c>
      <c r="U29" s="57">
        <v>0</v>
      </c>
      <c r="V29" s="57">
        <f>W29+X29+Y29+Z29+AA29</f>
        <v>3778.5599999999977</v>
      </c>
      <c r="W29" s="57">
        <v>0</v>
      </c>
      <c r="X29" s="57">
        <f>L29-R29</f>
        <v>3778.5599999999977</v>
      </c>
      <c r="Y29" s="57">
        <v>0</v>
      </c>
      <c r="Z29" s="57">
        <v>0</v>
      </c>
      <c r="AA29" s="57">
        <v>0</v>
      </c>
      <c r="AB29" s="94" t="s">
        <v>88</v>
      </c>
      <c r="AC29" s="96">
        <v>89</v>
      </c>
      <c r="AD29" s="96">
        <v>89</v>
      </c>
      <c r="AE29" s="65">
        <v>1</v>
      </c>
      <c r="AF29" s="65">
        <v>1</v>
      </c>
      <c r="AG29" s="53"/>
    </row>
    <row r="30" spans="2:33" s="12" customFormat="1" ht="21" customHeight="1">
      <c r="B30" s="22"/>
      <c r="C30" s="22"/>
      <c r="D30" s="25"/>
      <c r="E30" s="22"/>
      <c r="F30" s="94"/>
      <c r="G30" s="95"/>
      <c r="H30" s="95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94"/>
      <c r="AC30" s="96"/>
      <c r="AD30" s="96"/>
      <c r="AE30" s="65"/>
      <c r="AF30" s="65"/>
      <c r="AG30" s="53"/>
    </row>
    <row r="31" spans="2:33" s="12" customFormat="1" ht="66" customHeight="1">
      <c r="B31" s="54" t="s">
        <v>136</v>
      </c>
      <c r="C31" s="54" t="s">
        <v>127</v>
      </c>
      <c r="D31" s="92" t="s">
        <v>118</v>
      </c>
      <c r="E31" s="54" t="s">
        <v>149</v>
      </c>
      <c r="F31" s="94" t="s">
        <v>53</v>
      </c>
      <c r="G31" s="95">
        <v>44797</v>
      </c>
      <c r="H31" s="95">
        <v>44871</v>
      </c>
      <c r="I31" s="57">
        <v>0</v>
      </c>
      <c r="J31" s="57">
        <f>K31+L31+M31+N31+O31</f>
        <v>218685.94</v>
      </c>
      <c r="K31" s="57">
        <v>0</v>
      </c>
      <c r="L31" s="57">
        <v>218685.94</v>
      </c>
      <c r="M31" s="57">
        <v>0</v>
      </c>
      <c r="N31" s="57">
        <v>0</v>
      </c>
      <c r="O31" s="57">
        <v>0</v>
      </c>
      <c r="P31" s="57">
        <f>Q31+R31+S31+U31+T31</f>
        <v>275682.94</v>
      </c>
      <c r="Q31" s="57">
        <v>0</v>
      </c>
      <c r="R31" s="57">
        <v>275682.94</v>
      </c>
      <c r="S31" s="57">
        <v>0</v>
      </c>
      <c r="T31" s="57">
        <v>0</v>
      </c>
      <c r="U31" s="57">
        <v>0</v>
      </c>
      <c r="V31" s="111">
        <f>W31+X31+Y31+Z31+AA31</f>
        <v>-56997</v>
      </c>
      <c r="W31" s="111">
        <v>0</v>
      </c>
      <c r="X31" s="111">
        <f>L31-R31</f>
        <v>-56997</v>
      </c>
      <c r="Y31" s="57">
        <v>0</v>
      </c>
      <c r="Z31" s="57">
        <v>0</v>
      </c>
      <c r="AA31" s="57">
        <v>0</v>
      </c>
      <c r="AB31" s="94" t="s">
        <v>88</v>
      </c>
      <c r="AC31" s="96">
        <v>166</v>
      </c>
      <c r="AD31" s="96">
        <v>166</v>
      </c>
      <c r="AE31" s="65">
        <v>1</v>
      </c>
      <c r="AF31" s="65">
        <v>1</v>
      </c>
      <c r="AG31" s="53"/>
    </row>
    <row r="32" spans="2:33" s="13" customFormat="1" ht="20.25" customHeight="1">
      <c r="B32" s="17"/>
      <c r="C32" s="17"/>
      <c r="D32" s="26"/>
      <c r="E32" s="54"/>
      <c r="F32" s="17"/>
      <c r="G32" s="20"/>
      <c r="H32" s="20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104"/>
      <c r="AC32" s="105"/>
      <c r="AD32" s="105"/>
      <c r="AE32" s="106"/>
      <c r="AF32" s="106"/>
      <c r="AG32" s="107"/>
    </row>
    <row r="33" spans="2:33" ht="25.5" customHeight="1">
      <c r="B33" s="5"/>
      <c r="C33" s="5"/>
      <c r="D33" s="5"/>
      <c r="E33" s="5"/>
      <c r="F33" s="118" t="s">
        <v>17</v>
      </c>
      <c r="G33" s="119"/>
      <c r="H33" s="119"/>
      <c r="I33" s="59">
        <f>SUM(I17:I32)</f>
        <v>0</v>
      </c>
      <c r="J33" s="59">
        <f aca="true" t="shared" si="0" ref="J33:AA33">SUM(J17:J32)</f>
        <v>5469658.390000001</v>
      </c>
      <c r="K33" s="59">
        <f t="shared" si="0"/>
        <v>0</v>
      </c>
      <c r="L33" s="59">
        <f t="shared" si="0"/>
        <v>5469658.390000001</v>
      </c>
      <c r="M33" s="59">
        <f t="shared" si="0"/>
        <v>0</v>
      </c>
      <c r="N33" s="59">
        <f t="shared" si="0"/>
        <v>0</v>
      </c>
      <c r="O33" s="59">
        <f t="shared" si="0"/>
        <v>0</v>
      </c>
      <c r="P33" s="59">
        <f t="shared" si="0"/>
        <v>4820816.8100000005</v>
      </c>
      <c r="Q33" s="59">
        <f t="shared" si="0"/>
        <v>0</v>
      </c>
      <c r="R33" s="59">
        <f t="shared" si="0"/>
        <v>4820816.8100000005</v>
      </c>
      <c r="S33" s="59">
        <f t="shared" si="0"/>
        <v>0</v>
      </c>
      <c r="T33" s="59">
        <f t="shared" si="0"/>
        <v>0</v>
      </c>
      <c r="U33" s="59">
        <f t="shared" si="0"/>
        <v>0</v>
      </c>
      <c r="V33" s="59">
        <f t="shared" si="0"/>
        <v>648841.5799999998</v>
      </c>
      <c r="W33" s="59">
        <f t="shared" si="0"/>
        <v>0</v>
      </c>
      <c r="X33" s="59">
        <f t="shared" si="0"/>
        <v>648841.5799999998</v>
      </c>
      <c r="Y33" s="59">
        <f t="shared" si="0"/>
        <v>0</v>
      </c>
      <c r="Z33" s="59">
        <f t="shared" si="0"/>
        <v>0</v>
      </c>
      <c r="AA33" s="59">
        <f t="shared" si="0"/>
        <v>0</v>
      </c>
      <c r="AB33" s="108"/>
      <c r="AC33" s="108"/>
      <c r="AD33" s="108"/>
      <c r="AE33" s="108"/>
      <c r="AF33" s="108"/>
      <c r="AG33" s="108"/>
    </row>
    <row r="34" spans="2:33" ht="25.5" customHeight="1">
      <c r="B34" s="6"/>
      <c r="C34" s="7"/>
      <c r="D34" s="7"/>
      <c r="E34" s="7"/>
      <c r="F34" s="8"/>
      <c r="G34" s="14"/>
      <c r="H34" s="15" t="s">
        <v>151</v>
      </c>
      <c r="I34" s="59">
        <f>I33</f>
        <v>0</v>
      </c>
      <c r="J34" s="59">
        <f aca="true" t="shared" si="1" ref="J34:AA35">J33</f>
        <v>5469658.390000001</v>
      </c>
      <c r="K34" s="59">
        <f t="shared" si="1"/>
        <v>0</v>
      </c>
      <c r="L34" s="59">
        <f t="shared" si="1"/>
        <v>5469658.390000001</v>
      </c>
      <c r="M34" s="59">
        <f t="shared" si="1"/>
        <v>0</v>
      </c>
      <c r="N34" s="59">
        <f t="shared" si="1"/>
        <v>0</v>
      </c>
      <c r="O34" s="59">
        <f t="shared" si="1"/>
        <v>0</v>
      </c>
      <c r="P34" s="59">
        <f t="shared" si="1"/>
        <v>4820816.8100000005</v>
      </c>
      <c r="Q34" s="59">
        <f t="shared" si="1"/>
        <v>0</v>
      </c>
      <c r="R34" s="59">
        <f t="shared" si="1"/>
        <v>4820816.8100000005</v>
      </c>
      <c r="S34" s="59">
        <f t="shared" si="1"/>
        <v>0</v>
      </c>
      <c r="T34" s="59">
        <f t="shared" si="1"/>
        <v>0</v>
      </c>
      <c r="U34" s="59">
        <f t="shared" si="1"/>
        <v>0</v>
      </c>
      <c r="V34" s="59">
        <f t="shared" si="1"/>
        <v>648841.5799999998</v>
      </c>
      <c r="W34" s="59">
        <f t="shared" si="1"/>
        <v>0</v>
      </c>
      <c r="X34" s="59">
        <f t="shared" si="1"/>
        <v>648841.5799999998</v>
      </c>
      <c r="Y34" s="59">
        <f t="shared" si="1"/>
        <v>0</v>
      </c>
      <c r="Z34" s="59">
        <f t="shared" si="1"/>
        <v>0</v>
      </c>
      <c r="AA34" s="59">
        <f t="shared" si="1"/>
        <v>0</v>
      </c>
      <c r="AB34" s="109"/>
      <c r="AC34" s="109"/>
      <c r="AD34" s="109"/>
      <c r="AE34" s="109"/>
      <c r="AF34" s="110"/>
      <c r="AG34" s="110"/>
    </row>
    <row r="35" spans="2:33" ht="25.5" customHeight="1">
      <c r="B35" s="6"/>
      <c r="C35" s="7"/>
      <c r="D35" s="7"/>
      <c r="E35" s="7"/>
      <c r="F35" s="8"/>
      <c r="G35" s="14"/>
      <c r="H35" s="15" t="s">
        <v>4</v>
      </c>
      <c r="I35" s="59">
        <f>I34</f>
        <v>0</v>
      </c>
      <c r="J35" s="59">
        <f t="shared" si="1"/>
        <v>5469658.390000001</v>
      </c>
      <c r="K35" s="59">
        <f t="shared" si="1"/>
        <v>0</v>
      </c>
      <c r="L35" s="59">
        <f t="shared" si="1"/>
        <v>5469658.390000001</v>
      </c>
      <c r="M35" s="59">
        <f t="shared" si="1"/>
        <v>0</v>
      </c>
      <c r="N35" s="59">
        <f t="shared" si="1"/>
        <v>0</v>
      </c>
      <c r="O35" s="59">
        <f t="shared" si="1"/>
        <v>0</v>
      </c>
      <c r="P35" s="59">
        <f t="shared" si="1"/>
        <v>4820816.8100000005</v>
      </c>
      <c r="Q35" s="59">
        <f t="shared" si="1"/>
        <v>0</v>
      </c>
      <c r="R35" s="59">
        <f t="shared" si="1"/>
        <v>4820816.8100000005</v>
      </c>
      <c r="S35" s="59">
        <f t="shared" si="1"/>
        <v>0</v>
      </c>
      <c r="T35" s="59">
        <f t="shared" si="1"/>
        <v>0</v>
      </c>
      <c r="U35" s="59">
        <f t="shared" si="1"/>
        <v>0</v>
      </c>
      <c r="V35" s="59">
        <f t="shared" si="1"/>
        <v>648841.5799999998</v>
      </c>
      <c r="W35" s="59">
        <f t="shared" si="1"/>
        <v>0</v>
      </c>
      <c r="X35" s="59">
        <f t="shared" si="1"/>
        <v>648841.5799999998</v>
      </c>
      <c r="Y35" s="59">
        <f t="shared" si="1"/>
        <v>0</v>
      </c>
      <c r="Z35" s="59">
        <f t="shared" si="1"/>
        <v>0</v>
      </c>
      <c r="AA35" s="59">
        <f t="shared" si="1"/>
        <v>0</v>
      </c>
      <c r="AB35" s="109"/>
      <c r="AC35" s="109"/>
      <c r="AD35" s="109"/>
      <c r="AE35" s="109"/>
      <c r="AF35" s="110"/>
      <c r="AG35" s="110"/>
    </row>
    <row r="36" spans="2:33" ht="25.5" customHeight="1">
      <c r="B36" s="161" t="s">
        <v>45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</row>
    <row r="37" spans="2:27" ht="25.5" customHeight="1">
      <c r="B37" s="10"/>
      <c r="C37" s="1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7"/>
      <c r="W37" s="27"/>
      <c r="X37" s="27"/>
      <c r="Y37" s="27"/>
      <c r="Z37" s="27"/>
      <c r="AA37" s="27"/>
    </row>
    <row r="38" spans="2:33" ht="25.5" customHeight="1">
      <c r="B38" s="161" t="s">
        <v>49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</row>
    <row r="39" spans="2:33" ht="25.5" customHeight="1">
      <c r="B39" s="162" t="s">
        <v>44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</row>
    <row r="40" spans="2:27" ht="25.5" customHeight="1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27"/>
      <c r="W40" s="27"/>
      <c r="X40" s="27"/>
      <c r="Y40" s="27"/>
      <c r="Z40" s="27"/>
      <c r="AA40" s="27"/>
    </row>
    <row r="41" spans="2:27" ht="25.5" customHeight="1">
      <c r="B41" s="28"/>
      <c r="C41" s="28"/>
      <c r="D41" s="28"/>
      <c r="E41" s="28"/>
      <c r="F41" s="28"/>
      <c r="G41" s="9"/>
      <c r="H41" s="164"/>
      <c r="I41" s="164"/>
      <c r="J41" s="164"/>
      <c r="K41" s="2"/>
      <c r="L41" s="28" t="s">
        <v>25</v>
      </c>
      <c r="M41" s="165" t="s">
        <v>36</v>
      </c>
      <c r="N41" s="165"/>
      <c r="O41" s="165"/>
      <c r="P41" s="33" t="s">
        <v>26</v>
      </c>
      <c r="Q41" s="165" t="s">
        <v>102</v>
      </c>
      <c r="R41" s="165"/>
      <c r="S41" s="34" t="s">
        <v>25</v>
      </c>
      <c r="T41" s="52">
        <v>2022</v>
      </c>
      <c r="U41" s="37"/>
      <c r="V41" s="27"/>
      <c r="W41" s="27"/>
      <c r="X41" s="27"/>
      <c r="Y41" s="27"/>
      <c r="Z41" s="27"/>
      <c r="AA41" s="27"/>
    </row>
    <row r="42" spans="2:27" ht="25.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2:33" ht="25.5" customHeight="1">
      <c r="B43" s="152" t="s">
        <v>28</v>
      </c>
      <c r="C43" s="152"/>
      <c r="D43" s="29" t="s">
        <v>46</v>
      </c>
      <c r="E43" s="29"/>
      <c r="F43" s="29"/>
      <c r="G43" s="29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27"/>
      <c r="W43" s="27"/>
      <c r="X43" s="27"/>
      <c r="Y43" s="27"/>
      <c r="Z43" s="153" t="s">
        <v>29</v>
      </c>
      <c r="AA43" s="153"/>
      <c r="AB43" s="153"/>
      <c r="AC43" s="153"/>
      <c r="AD43" s="154" t="s">
        <v>104</v>
      </c>
      <c r="AE43" s="154"/>
      <c r="AF43" s="154"/>
      <c r="AG43" s="154"/>
    </row>
    <row r="44" spans="2:27" ht="25.5" customHeight="1">
      <c r="B44" s="16" t="s">
        <v>35</v>
      </c>
      <c r="C44" s="155" t="s">
        <v>47</v>
      </c>
      <c r="D44" s="156"/>
      <c r="E44" s="156"/>
      <c r="F44" s="156"/>
      <c r="G44" s="156"/>
      <c r="H44" s="156"/>
      <c r="I44" s="4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33" ht="25.5" customHeight="1">
      <c r="B45" s="152" t="s">
        <v>30</v>
      </c>
      <c r="C45" s="152"/>
      <c r="D45" s="157" t="s">
        <v>48</v>
      </c>
      <c r="E45" s="157"/>
      <c r="F45" s="157"/>
      <c r="G45" s="157"/>
      <c r="H45" s="157"/>
      <c r="I45" s="49"/>
      <c r="J45" s="27"/>
      <c r="K45" s="27"/>
      <c r="L45" s="27"/>
      <c r="M45" s="27"/>
      <c r="N45" s="27"/>
      <c r="O45" s="35" t="s">
        <v>31</v>
      </c>
      <c r="P45" s="36"/>
      <c r="Q45" s="158" t="s">
        <v>70</v>
      </c>
      <c r="R45" s="159"/>
      <c r="S45" s="159"/>
      <c r="T45" s="159"/>
      <c r="U45" s="159"/>
      <c r="V45" s="159"/>
      <c r="W45" s="159"/>
      <c r="X45" s="159"/>
      <c r="Y45" s="159"/>
      <c r="Z45" s="159"/>
      <c r="AA45" s="27"/>
      <c r="AB45" s="160" t="s">
        <v>23</v>
      </c>
      <c r="AC45" s="160"/>
      <c r="AD45" s="160"/>
      <c r="AE45" s="98">
        <v>2</v>
      </c>
      <c r="AF45" s="99" t="s">
        <v>10</v>
      </c>
      <c r="AG45" s="98">
        <v>6</v>
      </c>
    </row>
    <row r="46" spans="5:6" ht="25.5" customHeight="1">
      <c r="E46" s="1"/>
      <c r="F46" s="1"/>
    </row>
    <row r="47" spans="2:33" ht="48" customHeight="1">
      <c r="B47" s="139" t="s">
        <v>16</v>
      </c>
      <c r="C47" s="39" t="s">
        <v>20</v>
      </c>
      <c r="D47" s="39" t="s">
        <v>0</v>
      </c>
      <c r="E47" s="39" t="s">
        <v>2</v>
      </c>
      <c r="F47" s="40" t="s">
        <v>21</v>
      </c>
      <c r="G47" s="126" t="s">
        <v>11</v>
      </c>
      <c r="H47" s="143"/>
      <c r="I47" s="60" t="s">
        <v>41</v>
      </c>
      <c r="J47" s="144" t="s">
        <v>32</v>
      </c>
      <c r="K47" s="145"/>
      <c r="L47" s="145"/>
      <c r="M47" s="145"/>
      <c r="N47" s="145"/>
      <c r="O47" s="145"/>
      <c r="P47" s="126" t="s">
        <v>33</v>
      </c>
      <c r="Q47" s="146"/>
      <c r="R47" s="146"/>
      <c r="S47" s="146"/>
      <c r="T47" s="146"/>
      <c r="U47" s="146"/>
      <c r="V47" s="126" t="s">
        <v>43</v>
      </c>
      <c r="W47" s="146"/>
      <c r="X47" s="146"/>
      <c r="Y47" s="146"/>
      <c r="Z47" s="146"/>
      <c r="AA47" s="146"/>
      <c r="AB47" s="147" t="s">
        <v>7</v>
      </c>
      <c r="AC47" s="148"/>
      <c r="AD47" s="50" t="s">
        <v>27</v>
      </c>
      <c r="AE47" s="126" t="s">
        <v>14</v>
      </c>
      <c r="AF47" s="127"/>
      <c r="AG47" s="128" t="s">
        <v>55</v>
      </c>
    </row>
    <row r="48" spans="2:33" ht="25.5" customHeight="1">
      <c r="B48" s="140"/>
      <c r="C48" s="41"/>
      <c r="D48" s="42"/>
      <c r="E48" s="42"/>
      <c r="F48" s="43"/>
      <c r="G48" s="44"/>
      <c r="H48" s="45"/>
      <c r="I48" s="112" t="s">
        <v>42</v>
      </c>
      <c r="J48" s="120" t="s">
        <v>4</v>
      </c>
      <c r="K48" s="123" t="s">
        <v>38</v>
      </c>
      <c r="L48" s="132" t="s">
        <v>54</v>
      </c>
      <c r="M48" s="132" t="s">
        <v>37</v>
      </c>
      <c r="N48" s="132" t="s">
        <v>40</v>
      </c>
      <c r="O48" s="132" t="s">
        <v>39</v>
      </c>
      <c r="P48" s="135" t="s">
        <v>4</v>
      </c>
      <c r="Q48" s="138" t="s">
        <v>38</v>
      </c>
      <c r="R48" s="149" t="s">
        <v>54</v>
      </c>
      <c r="S48" s="149" t="s">
        <v>37</v>
      </c>
      <c r="T48" s="149" t="s">
        <v>40</v>
      </c>
      <c r="U48" s="149" t="s">
        <v>39</v>
      </c>
      <c r="V48" s="120" t="s">
        <v>4</v>
      </c>
      <c r="W48" s="123" t="s">
        <v>38</v>
      </c>
      <c r="X48" s="123" t="s">
        <v>54</v>
      </c>
      <c r="Y48" s="123" t="s">
        <v>37</v>
      </c>
      <c r="Z48" s="123" t="s">
        <v>40</v>
      </c>
      <c r="AA48" s="123" t="s">
        <v>39</v>
      </c>
      <c r="AB48" s="38"/>
      <c r="AC48" s="38"/>
      <c r="AD48" s="38"/>
      <c r="AE48" s="38"/>
      <c r="AF48" s="38"/>
      <c r="AG48" s="129"/>
    </row>
    <row r="49" spans="2:33" ht="25.5" customHeight="1">
      <c r="B49" s="141"/>
      <c r="C49" s="42" t="s">
        <v>24</v>
      </c>
      <c r="D49" s="42" t="s">
        <v>1</v>
      </c>
      <c r="E49" s="42" t="s">
        <v>3</v>
      </c>
      <c r="F49" s="42" t="s">
        <v>22</v>
      </c>
      <c r="G49" s="42" t="s">
        <v>12</v>
      </c>
      <c r="H49" s="42" t="s">
        <v>13</v>
      </c>
      <c r="I49" s="113"/>
      <c r="J49" s="121"/>
      <c r="K49" s="121"/>
      <c r="L49" s="133"/>
      <c r="M49" s="133"/>
      <c r="N49" s="133" t="s">
        <v>34</v>
      </c>
      <c r="O49" s="133"/>
      <c r="P49" s="136"/>
      <c r="Q49" s="136"/>
      <c r="R49" s="150"/>
      <c r="S49" s="150"/>
      <c r="T49" s="150" t="s">
        <v>34</v>
      </c>
      <c r="U49" s="150"/>
      <c r="V49" s="121"/>
      <c r="W49" s="124"/>
      <c r="X49" s="124"/>
      <c r="Y49" s="124"/>
      <c r="Z49" s="124"/>
      <c r="AA49" s="124"/>
      <c r="AB49" s="115" t="s">
        <v>5</v>
      </c>
      <c r="AC49" s="115" t="s">
        <v>6</v>
      </c>
      <c r="AD49" s="115" t="s">
        <v>6</v>
      </c>
      <c r="AE49" s="115" t="s">
        <v>8</v>
      </c>
      <c r="AF49" s="115" t="s">
        <v>9</v>
      </c>
      <c r="AG49" s="130"/>
    </row>
    <row r="50" spans="2:33" ht="25.5" customHeight="1">
      <c r="B50" s="142"/>
      <c r="C50" s="46" t="s">
        <v>19</v>
      </c>
      <c r="D50" s="47"/>
      <c r="E50" s="47"/>
      <c r="F50" s="47"/>
      <c r="G50" s="46" t="s">
        <v>15</v>
      </c>
      <c r="H50" s="46" t="s">
        <v>15</v>
      </c>
      <c r="I50" s="114"/>
      <c r="J50" s="131"/>
      <c r="K50" s="131"/>
      <c r="L50" s="134"/>
      <c r="M50" s="134"/>
      <c r="N50" s="134"/>
      <c r="O50" s="134"/>
      <c r="P50" s="137"/>
      <c r="Q50" s="137"/>
      <c r="R50" s="151"/>
      <c r="S50" s="151"/>
      <c r="T50" s="151"/>
      <c r="U50" s="151"/>
      <c r="V50" s="122"/>
      <c r="W50" s="125"/>
      <c r="X50" s="125"/>
      <c r="Y50" s="125"/>
      <c r="Z50" s="125"/>
      <c r="AA50" s="125"/>
      <c r="AB50" s="116"/>
      <c r="AC50" s="116"/>
      <c r="AD50" s="117"/>
      <c r="AE50" s="116"/>
      <c r="AF50" s="116"/>
      <c r="AG50" s="116"/>
    </row>
    <row r="51" spans="2:33" ht="21.75" customHeight="1">
      <c r="B51" s="21"/>
      <c r="C51" s="21"/>
      <c r="D51" s="24"/>
      <c r="E51" s="21"/>
      <c r="F51" s="21"/>
      <c r="G51" s="18"/>
      <c r="H51" s="18"/>
      <c r="I51" s="5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100"/>
      <c r="AC51" s="101"/>
      <c r="AD51" s="101"/>
      <c r="AE51" s="102"/>
      <c r="AF51" s="102"/>
      <c r="AG51" s="103"/>
    </row>
    <row r="52" spans="2:33" ht="66" customHeight="1">
      <c r="B52" s="54" t="s">
        <v>141</v>
      </c>
      <c r="C52" s="54" t="s">
        <v>126</v>
      </c>
      <c r="D52" s="93" t="s">
        <v>119</v>
      </c>
      <c r="E52" s="54" t="s">
        <v>149</v>
      </c>
      <c r="F52" s="53" t="s">
        <v>53</v>
      </c>
      <c r="G52" s="95">
        <v>44797</v>
      </c>
      <c r="H52" s="95">
        <v>44871</v>
      </c>
      <c r="I52" s="56">
        <v>0</v>
      </c>
      <c r="J52" s="57">
        <f>K52+L52+M52+N52+O52</f>
        <v>122604.42</v>
      </c>
      <c r="K52" s="57">
        <v>0</v>
      </c>
      <c r="L52" s="57">
        <v>122604.42</v>
      </c>
      <c r="M52" s="57">
        <v>0</v>
      </c>
      <c r="N52" s="57">
        <v>0</v>
      </c>
      <c r="O52" s="57">
        <v>0</v>
      </c>
      <c r="P52" s="57">
        <f>Q52+R52+S52+T52+U52</f>
        <v>122416.76</v>
      </c>
      <c r="Q52" s="57">
        <v>0</v>
      </c>
      <c r="R52" s="57">
        <v>122416.76</v>
      </c>
      <c r="S52" s="57">
        <v>0</v>
      </c>
      <c r="T52" s="57">
        <v>0</v>
      </c>
      <c r="U52" s="57">
        <v>0</v>
      </c>
      <c r="V52" s="57">
        <f>W52+X52+Y52+Z52+AA52</f>
        <v>187.6600000000035</v>
      </c>
      <c r="W52" s="57">
        <f>-Q52</f>
        <v>0</v>
      </c>
      <c r="X52" s="57">
        <f>L52-R52</f>
        <v>187.6600000000035</v>
      </c>
      <c r="Y52" s="57">
        <f>-S52</f>
        <v>0</v>
      </c>
      <c r="Z52" s="57">
        <f>-T52</f>
        <v>0</v>
      </c>
      <c r="AA52" s="57">
        <f>-U52</f>
        <v>0</v>
      </c>
      <c r="AB52" s="53" t="s">
        <v>88</v>
      </c>
      <c r="AC52" s="62">
        <v>88</v>
      </c>
      <c r="AD52" s="62">
        <v>88</v>
      </c>
      <c r="AE52" s="65">
        <v>1</v>
      </c>
      <c r="AF52" s="64">
        <v>100</v>
      </c>
      <c r="AG52" s="53"/>
    </row>
    <row r="53" spans="2:33" ht="21.75" customHeight="1">
      <c r="B53" s="22"/>
      <c r="C53" s="22"/>
      <c r="D53" s="25"/>
      <c r="E53" s="22"/>
      <c r="F53" s="94"/>
      <c r="G53" s="95"/>
      <c r="H53" s="95"/>
      <c r="I53" s="5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3"/>
      <c r="AC53" s="62"/>
      <c r="AD53" s="62"/>
      <c r="AE53" s="65"/>
      <c r="AF53" s="65"/>
      <c r="AG53" s="53"/>
    </row>
    <row r="54" spans="2:33" ht="66" customHeight="1">
      <c r="B54" s="54" t="s">
        <v>142</v>
      </c>
      <c r="C54" s="54" t="s">
        <v>125</v>
      </c>
      <c r="D54" s="92" t="s">
        <v>120</v>
      </c>
      <c r="E54" s="54" t="s">
        <v>149</v>
      </c>
      <c r="F54" s="53" t="s">
        <v>53</v>
      </c>
      <c r="G54" s="95">
        <v>44797</v>
      </c>
      <c r="H54" s="95">
        <v>44871</v>
      </c>
      <c r="I54" s="56">
        <v>0</v>
      </c>
      <c r="J54" s="57">
        <f>K54+L54+M54+N54+O54</f>
        <v>148233.62</v>
      </c>
      <c r="K54" s="57">
        <v>0</v>
      </c>
      <c r="L54" s="57">
        <v>148233.62</v>
      </c>
      <c r="M54" s="57">
        <v>0</v>
      </c>
      <c r="N54" s="57">
        <v>0</v>
      </c>
      <c r="O54" s="57">
        <v>0</v>
      </c>
      <c r="P54" s="57">
        <f>Q54+R54+S54+T54+U54</f>
        <v>196592.24</v>
      </c>
      <c r="Q54" s="57">
        <v>0</v>
      </c>
      <c r="R54" s="57">
        <v>196592.24</v>
      </c>
      <c r="S54" s="57">
        <v>0</v>
      </c>
      <c r="T54" s="57">
        <v>0</v>
      </c>
      <c r="U54" s="57">
        <v>0</v>
      </c>
      <c r="V54" s="111">
        <f>W54+X54+Y54+Z54+AA54</f>
        <v>-48358.619999999995</v>
      </c>
      <c r="W54" s="111">
        <f>-Q54</f>
        <v>0</v>
      </c>
      <c r="X54" s="111">
        <f>L54-R54</f>
        <v>-48358.619999999995</v>
      </c>
      <c r="Y54" s="57">
        <f>-S54</f>
        <v>0</v>
      </c>
      <c r="Z54" s="57">
        <f>-T54</f>
        <v>0</v>
      </c>
      <c r="AA54" s="57">
        <f>-U54</f>
        <v>0</v>
      </c>
      <c r="AB54" s="53" t="s">
        <v>88</v>
      </c>
      <c r="AC54" s="62">
        <v>102</v>
      </c>
      <c r="AD54" s="62">
        <v>102</v>
      </c>
      <c r="AE54" s="65">
        <v>1</v>
      </c>
      <c r="AF54" s="64">
        <v>100</v>
      </c>
      <c r="AG54" s="53"/>
    </row>
    <row r="55" spans="2:33" ht="18.75" customHeight="1">
      <c r="B55" s="22"/>
      <c r="C55" s="22"/>
      <c r="D55" s="25"/>
      <c r="E55" s="22"/>
      <c r="F55" s="94"/>
      <c r="G55" s="95"/>
      <c r="H55" s="95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111"/>
      <c r="W55" s="111"/>
      <c r="X55" s="111"/>
      <c r="Y55" s="57"/>
      <c r="Z55" s="57"/>
      <c r="AA55" s="57"/>
      <c r="AB55" s="94"/>
      <c r="AC55" s="96"/>
      <c r="AD55" s="96"/>
      <c r="AE55" s="65"/>
      <c r="AF55" s="65"/>
      <c r="AG55" s="53"/>
    </row>
    <row r="56" spans="2:33" ht="66.75" customHeight="1">
      <c r="B56" s="54" t="s">
        <v>147</v>
      </c>
      <c r="C56" s="54" t="s">
        <v>124</v>
      </c>
      <c r="D56" s="92" t="s">
        <v>121</v>
      </c>
      <c r="E56" s="54" t="s">
        <v>149</v>
      </c>
      <c r="F56" s="94" t="s">
        <v>53</v>
      </c>
      <c r="G56" s="95">
        <v>44797</v>
      </c>
      <c r="H56" s="95">
        <v>44871</v>
      </c>
      <c r="I56" s="56">
        <v>0</v>
      </c>
      <c r="J56" s="57">
        <f>K56+L56+M56+N56+O56</f>
        <v>241425.16</v>
      </c>
      <c r="K56" s="57">
        <v>0</v>
      </c>
      <c r="L56" s="57">
        <v>241425.16</v>
      </c>
      <c r="M56" s="57">
        <v>0</v>
      </c>
      <c r="N56" s="57">
        <v>0</v>
      </c>
      <c r="O56" s="57">
        <v>0</v>
      </c>
      <c r="P56" s="57">
        <f>Q56+R56+S56+T56+U56</f>
        <v>286594.86</v>
      </c>
      <c r="Q56" s="57">
        <v>0</v>
      </c>
      <c r="R56" s="57">
        <v>286594.86</v>
      </c>
      <c r="S56" s="57">
        <v>0</v>
      </c>
      <c r="T56" s="57">
        <v>0</v>
      </c>
      <c r="U56" s="57">
        <v>0</v>
      </c>
      <c r="V56" s="111">
        <f>W56+X56+Y56+Z56+AA56</f>
        <v>-45169.69999999998</v>
      </c>
      <c r="W56" s="111">
        <f>-Q56</f>
        <v>0</v>
      </c>
      <c r="X56" s="111">
        <f>L56-R56</f>
        <v>-45169.69999999998</v>
      </c>
      <c r="Y56" s="57">
        <f>-S56</f>
        <v>0</v>
      </c>
      <c r="Z56" s="57">
        <f>-T56</f>
        <v>0</v>
      </c>
      <c r="AA56" s="57">
        <f>-U56</f>
        <v>0</v>
      </c>
      <c r="AB56" s="94" t="s">
        <v>88</v>
      </c>
      <c r="AC56" s="96">
        <v>178</v>
      </c>
      <c r="AD56" s="96">
        <v>178</v>
      </c>
      <c r="AE56" s="65">
        <v>1</v>
      </c>
      <c r="AF56" s="64">
        <v>100</v>
      </c>
      <c r="AG56" s="53"/>
    </row>
    <row r="57" spans="2:33" ht="21.75" customHeight="1">
      <c r="B57" s="22"/>
      <c r="C57" s="22"/>
      <c r="D57" s="25"/>
      <c r="E57" s="22"/>
      <c r="F57" s="94"/>
      <c r="G57" s="95"/>
      <c r="H57" s="95"/>
      <c r="I57" s="5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94"/>
      <c r="AC57" s="96"/>
      <c r="AD57" s="96"/>
      <c r="AE57" s="65"/>
      <c r="AF57" s="65"/>
      <c r="AG57" s="53"/>
    </row>
    <row r="58" spans="2:33" ht="66.75" customHeight="1">
      <c r="B58" s="54" t="s">
        <v>148</v>
      </c>
      <c r="C58" s="54" t="s">
        <v>130</v>
      </c>
      <c r="D58" s="92" t="s">
        <v>122</v>
      </c>
      <c r="E58" s="54" t="s">
        <v>150</v>
      </c>
      <c r="F58" s="94" t="s">
        <v>53</v>
      </c>
      <c r="G58" s="95">
        <v>44778</v>
      </c>
      <c r="H58" s="95">
        <v>44837</v>
      </c>
      <c r="I58" s="56">
        <v>0</v>
      </c>
      <c r="J58" s="57">
        <f>K58+L58+M58+N58+O58</f>
        <v>2213865.8</v>
      </c>
      <c r="K58" s="57">
        <v>0</v>
      </c>
      <c r="L58" s="57">
        <v>2213865.8</v>
      </c>
      <c r="M58" s="57">
        <v>0</v>
      </c>
      <c r="N58" s="57">
        <v>0</v>
      </c>
      <c r="O58" s="57">
        <v>0</v>
      </c>
      <c r="P58" s="57">
        <f>Q58+R58+S58+T58+U58</f>
        <v>1905410.13</v>
      </c>
      <c r="Q58" s="57">
        <v>0</v>
      </c>
      <c r="R58" s="57">
        <v>1905410.13</v>
      </c>
      <c r="S58" s="57">
        <v>0</v>
      </c>
      <c r="T58" s="57">
        <v>0</v>
      </c>
      <c r="U58" s="57">
        <v>0</v>
      </c>
      <c r="V58" s="57">
        <f>W58+X58+Y58+Z58+AA58</f>
        <v>308455.6699999999</v>
      </c>
      <c r="W58" s="57">
        <f>-Q58</f>
        <v>0</v>
      </c>
      <c r="X58" s="57">
        <f>L58-R58</f>
        <v>308455.6699999999</v>
      </c>
      <c r="Y58" s="57">
        <f>-S58</f>
        <v>0</v>
      </c>
      <c r="Z58" s="57">
        <f>-T58</f>
        <v>0</v>
      </c>
      <c r="AA58" s="57">
        <f>-U58</f>
        <v>0</v>
      </c>
      <c r="AB58" s="94" t="s">
        <v>89</v>
      </c>
      <c r="AC58" s="96">
        <v>1498</v>
      </c>
      <c r="AD58" s="96">
        <v>1198</v>
      </c>
      <c r="AE58" s="65">
        <v>0.8</v>
      </c>
      <c r="AF58" s="64">
        <v>100</v>
      </c>
      <c r="AG58" s="53"/>
    </row>
    <row r="59" spans="2:33" ht="21.75" customHeight="1">
      <c r="B59" s="22"/>
      <c r="C59" s="22"/>
      <c r="D59" s="25"/>
      <c r="E59" s="22"/>
      <c r="F59" s="94"/>
      <c r="G59" s="95"/>
      <c r="H59" s="95"/>
      <c r="I59" s="56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94"/>
      <c r="AC59" s="96"/>
      <c r="AD59" s="96"/>
      <c r="AE59" s="65"/>
      <c r="AF59" s="65"/>
      <c r="AG59" s="53"/>
    </row>
    <row r="60" spans="2:33" ht="66.75" customHeight="1">
      <c r="B60" s="22"/>
      <c r="C60" s="22"/>
      <c r="D60" s="25"/>
      <c r="E60" s="22"/>
      <c r="F60" s="22"/>
      <c r="G60" s="19"/>
      <c r="H60" s="19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94"/>
      <c r="AC60" s="96"/>
      <c r="AD60" s="96"/>
      <c r="AE60" s="65"/>
      <c r="AF60" s="65"/>
      <c r="AG60" s="53"/>
    </row>
    <row r="61" spans="2:33" ht="33.75" customHeight="1">
      <c r="B61" s="22"/>
      <c r="C61" s="22"/>
      <c r="D61" s="25"/>
      <c r="E61" s="22"/>
      <c r="F61" s="22"/>
      <c r="G61" s="19"/>
      <c r="H61" s="1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94"/>
      <c r="AC61" s="96"/>
      <c r="AD61" s="96"/>
      <c r="AE61" s="65"/>
      <c r="AF61" s="65"/>
      <c r="AG61" s="53"/>
    </row>
    <row r="62" spans="2:33" ht="66.75" customHeight="1">
      <c r="B62" s="22"/>
      <c r="C62" s="22"/>
      <c r="D62" s="25"/>
      <c r="E62" s="22"/>
      <c r="F62" s="22"/>
      <c r="G62" s="19"/>
      <c r="H62" s="1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94"/>
      <c r="AC62" s="96"/>
      <c r="AD62" s="96"/>
      <c r="AE62" s="65"/>
      <c r="AF62" s="65"/>
      <c r="AG62" s="53"/>
    </row>
    <row r="63" spans="2:33" ht="37.5" customHeight="1">
      <c r="B63" s="22"/>
      <c r="C63" s="22"/>
      <c r="D63" s="25"/>
      <c r="E63" s="22"/>
      <c r="F63" s="22"/>
      <c r="G63" s="19"/>
      <c r="H63" s="1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94"/>
      <c r="AC63" s="96"/>
      <c r="AD63" s="96"/>
      <c r="AE63" s="65"/>
      <c r="AF63" s="65"/>
      <c r="AG63" s="53"/>
    </row>
    <row r="64" spans="2:33" ht="36.75" customHeight="1">
      <c r="B64" s="22"/>
      <c r="C64" s="22"/>
      <c r="D64" s="25"/>
      <c r="E64" s="22"/>
      <c r="F64" s="22"/>
      <c r="G64" s="19"/>
      <c r="H64" s="1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94"/>
      <c r="AC64" s="96"/>
      <c r="AD64" s="96"/>
      <c r="AE64" s="65"/>
      <c r="AF64" s="65"/>
      <c r="AG64" s="53"/>
    </row>
    <row r="65" spans="2:33" ht="25.5" customHeight="1">
      <c r="B65" s="5"/>
      <c r="C65" s="5"/>
      <c r="D65" s="5"/>
      <c r="E65" s="5"/>
      <c r="F65" s="118" t="s">
        <v>17</v>
      </c>
      <c r="G65" s="119"/>
      <c r="H65" s="119"/>
      <c r="I65" s="59">
        <f aca="true" t="shared" si="2" ref="I65:AA65">SUM(I52:I64)</f>
        <v>0</v>
      </c>
      <c r="J65" s="59">
        <f t="shared" si="2"/>
        <v>2726129</v>
      </c>
      <c r="K65" s="59">
        <f t="shared" si="2"/>
        <v>0</v>
      </c>
      <c r="L65" s="59">
        <f t="shared" si="2"/>
        <v>2726129</v>
      </c>
      <c r="M65" s="59">
        <f t="shared" si="2"/>
        <v>0</v>
      </c>
      <c r="N65" s="59">
        <f t="shared" si="2"/>
        <v>0</v>
      </c>
      <c r="O65" s="59">
        <f t="shared" si="2"/>
        <v>0</v>
      </c>
      <c r="P65" s="59">
        <f t="shared" si="2"/>
        <v>2511013.9899999998</v>
      </c>
      <c r="Q65" s="59">
        <f t="shared" si="2"/>
        <v>0</v>
      </c>
      <c r="R65" s="59">
        <f t="shared" si="2"/>
        <v>2511013.9899999998</v>
      </c>
      <c r="S65" s="59">
        <f t="shared" si="2"/>
        <v>0</v>
      </c>
      <c r="T65" s="59">
        <f t="shared" si="2"/>
        <v>0</v>
      </c>
      <c r="U65" s="59">
        <f t="shared" si="2"/>
        <v>0</v>
      </c>
      <c r="V65" s="59">
        <f t="shared" si="2"/>
        <v>215115.00999999995</v>
      </c>
      <c r="W65" s="59">
        <f t="shared" si="2"/>
        <v>0</v>
      </c>
      <c r="X65" s="59">
        <f t="shared" si="2"/>
        <v>215115.00999999995</v>
      </c>
      <c r="Y65" s="59">
        <f t="shared" si="2"/>
        <v>0</v>
      </c>
      <c r="Z65" s="59">
        <f t="shared" si="2"/>
        <v>0</v>
      </c>
      <c r="AA65" s="59">
        <f t="shared" si="2"/>
        <v>0</v>
      </c>
      <c r="AB65" s="108"/>
      <c r="AC65" s="108"/>
      <c r="AD65" s="108"/>
      <c r="AE65" s="108"/>
      <c r="AF65" s="108"/>
      <c r="AG65" s="108"/>
    </row>
    <row r="66" spans="2:33" ht="25.5" customHeight="1">
      <c r="B66" s="6"/>
      <c r="C66" s="7"/>
      <c r="D66" s="7"/>
      <c r="E66" s="7"/>
      <c r="F66" s="8"/>
      <c r="G66" s="14"/>
      <c r="H66" s="15" t="s">
        <v>151</v>
      </c>
      <c r="I66" s="59">
        <f>I65</f>
        <v>0</v>
      </c>
      <c r="J66" s="59">
        <f>J65+J33</f>
        <v>8195787.390000001</v>
      </c>
      <c r="K66" s="59">
        <f aca="true" t="shared" si="3" ref="K66:AA66">K65+K33</f>
        <v>0</v>
      </c>
      <c r="L66" s="59">
        <f t="shared" si="3"/>
        <v>8195787.390000001</v>
      </c>
      <c r="M66" s="59">
        <f t="shared" si="3"/>
        <v>0</v>
      </c>
      <c r="N66" s="59">
        <f t="shared" si="3"/>
        <v>0</v>
      </c>
      <c r="O66" s="59">
        <f t="shared" si="3"/>
        <v>0</v>
      </c>
      <c r="P66" s="59">
        <f t="shared" si="3"/>
        <v>7331830.800000001</v>
      </c>
      <c r="Q66" s="59">
        <f t="shared" si="3"/>
        <v>0</v>
      </c>
      <c r="R66" s="59">
        <f t="shared" si="3"/>
        <v>7331830.800000001</v>
      </c>
      <c r="S66" s="59">
        <f t="shared" si="3"/>
        <v>0</v>
      </c>
      <c r="T66" s="59">
        <f t="shared" si="3"/>
        <v>0</v>
      </c>
      <c r="U66" s="59">
        <f t="shared" si="3"/>
        <v>0</v>
      </c>
      <c r="V66" s="59">
        <f t="shared" si="3"/>
        <v>863956.5899999999</v>
      </c>
      <c r="W66" s="59">
        <f t="shared" si="3"/>
        <v>0</v>
      </c>
      <c r="X66" s="59">
        <f t="shared" si="3"/>
        <v>863956.5899999999</v>
      </c>
      <c r="Y66" s="59">
        <f t="shared" si="3"/>
        <v>0</v>
      </c>
      <c r="Z66" s="59">
        <f t="shared" si="3"/>
        <v>0</v>
      </c>
      <c r="AA66" s="59">
        <f t="shared" si="3"/>
        <v>0</v>
      </c>
      <c r="AB66" s="109"/>
      <c r="AC66" s="109"/>
      <c r="AD66" s="109"/>
      <c r="AE66" s="109"/>
      <c r="AF66" s="110"/>
      <c r="AG66" s="110"/>
    </row>
    <row r="67" spans="2:33" ht="25.5" customHeight="1">
      <c r="B67" s="6"/>
      <c r="C67" s="7"/>
      <c r="D67" s="7"/>
      <c r="E67" s="7"/>
      <c r="F67" s="8"/>
      <c r="G67" s="14"/>
      <c r="H67" s="15" t="s">
        <v>4</v>
      </c>
      <c r="I67" s="59">
        <f>I66</f>
        <v>0</v>
      </c>
      <c r="J67" s="59">
        <f>J65+J33</f>
        <v>8195787.390000001</v>
      </c>
      <c r="K67" s="59">
        <f aca="true" t="shared" si="4" ref="K67:AA67">K65+K33</f>
        <v>0</v>
      </c>
      <c r="L67" s="59">
        <f t="shared" si="4"/>
        <v>8195787.390000001</v>
      </c>
      <c r="M67" s="59">
        <f t="shared" si="4"/>
        <v>0</v>
      </c>
      <c r="N67" s="59">
        <f t="shared" si="4"/>
        <v>0</v>
      </c>
      <c r="O67" s="59">
        <f t="shared" si="4"/>
        <v>0</v>
      </c>
      <c r="P67" s="59">
        <f t="shared" si="4"/>
        <v>7331830.800000001</v>
      </c>
      <c r="Q67" s="59">
        <f t="shared" si="4"/>
        <v>0</v>
      </c>
      <c r="R67" s="59">
        <f t="shared" si="4"/>
        <v>7331830.800000001</v>
      </c>
      <c r="S67" s="59">
        <f t="shared" si="4"/>
        <v>0</v>
      </c>
      <c r="T67" s="59">
        <f t="shared" si="4"/>
        <v>0</v>
      </c>
      <c r="U67" s="59">
        <f t="shared" si="4"/>
        <v>0</v>
      </c>
      <c r="V67" s="59">
        <f t="shared" si="4"/>
        <v>863956.5899999999</v>
      </c>
      <c r="W67" s="59">
        <f t="shared" si="4"/>
        <v>0</v>
      </c>
      <c r="X67" s="59">
        <f t="shared" si="4"/>
        <v>863956.5899999999</v>
      </c>
      <c r="Y67" s="59">
        <f t="shared" si="4"/>
        <v>0</v>
      </c>
      <c r="Z67" s="59">
        <f t="shared" si="4"/>
        <v>0</v>
      </c>
      <c r="AA67" s="59">
        <f t="shared" si="4"/>
        <v>0</v>
      </c>
      <c r="AB67" s="109"/>
      <c r="AC67" s="109"/>
      <c r="AD67" s="109"/>
      <c r="AE67" s="109"/>
      <c r="AF67" s="110"/>
      <c r="AG67" s="110"/>
    </row>
    <row r="68" spans="2:33" ht="20.25" customHeight="1">
      <c r="B68" s="161" t="s">
        <v>45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</row>
    <row r="69" spans="2:27" ht="20.25" customHeight="1">
      <c r="B69" s="10"/>
      <c r="C69" s="1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7"/>
      <c r="W69" s="27"/>
      <c r="X69" s="27"/>
      <c r="Y69" s="27"/>
      <c r="Z69" s="27"/>
      <c r="AA69" s="27"/>
    </row>
    <row r="70" spans="2:33" ht="20.25" customHeight="1">
      <c r="B70" s="161" t="s">
        <v>49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</row>
    <row r="71" spans="2:33" ht="20.25" customHeight="1">
      <c r="B71" s="162" t="s">
        <v>44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</row>
    <row r="72" spans="2:27" ht="20.25" customHeight="1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27"/>
      <c r="W72" s="27"/>
      <c r="X72" s="27"/>
      <c r="Y72" s="27"/>
      <c r="Z72" s="27"/>
      <c r="AA72" s="27"/>
    </row>
    <row r="73" spans="2:27" ht="20.25" customHeight="1">
      <c r="B73" s="28"/>
      <c r="C73" s="28"/>
      <c r="D73" s="28"/>
      <c r="E73" s="28"/>
      <c r="F73" s="28"/>
      <c r="G73" s="9"/>
      <c r="H73" s="164"/>
      <c r="I73" s="164"/>
      <c r="J73" s="164"/>
      <c r="K73" s="2"/>
      <c r="L73" s="28" t="s">
        <v>25</v>
      </c>
      <c r="M73" s="165" t="s">
        <v>36</v>
      </c>
      <c r="N73" s="165"/>
      <c r="O73" s="165"/>
      <c r="P73" s="33" t="s">
        <v>26</v>
      </c>
      <c r="Q73" s="165" t="s">
        <v>102</v>
      </c>
      <c r="R73" s="165"/>
      <c r="S73" s="34" t="s">
        <v>25</v>
      </c>
      <c r="T73" s="52">
        <v>2022</v>
      </c>
      <c r="U73" s="37"/>
      <c r="V73" s="27"/>
      <c r="W73" s="27"/>
      <c r="X73" s="27"/>
      <c r="Y73" s="27"/>
      <c r="Z73" s="27"/>
      <c r="AA73" s="27"/>
    </row>
    <row r="74" spans="2:27" ht="20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2:33" ht="20.25" customHeight="1">
      <c r="B75" s="152" t="s">
        <v>28</v>
      </c>
      <c r="C75" s="152"/>
      <c r="D75" s="29" t="s">
        <v>46</v>
      </c>
      <c r="E75" s="29"/>
      <c r="F75" s="29"/>
      <c r="G75" s="29"/>
      <c r="H75" s="29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27"/>
      <c r="W75" s="27"/>
      <c r="X75" s="27"/>
      <c r="Y75" s="27"/>
      <c r="Z75" s="153" t="s">
        <v>29</v>
      </c>
      <c r="AA75" s="153"/>
      <c r="AB75" s="153"/>
      <c r="AC75" s="153"/>
      <c r="AD75" s="154" t="s">
        <v>104</v>
      </c>
      <c r="AE75" s="154"/>
      <c r="AF75" s="154"/>
      <c r="AG75" s="154"/>
    </row>
    <row r="76" spans="2:27" ht="20.25" customHeight="1">
      <c r="B76" s="16" t="s">
        <v>35</v>
      </c>
      <c r="C76" s="155" t="s">
        <v>47</v>
      </c>
      <c r="D76" s="156"/>
      <c r="E76" s="156"/>
      <c r="F76" s="156"/>
      <c r="G76" s="156"/>
      <c r="H76" s="156"/>
      <c r="I76" s="4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2:33" ht="20.25" customHeight="1">
      <c r="B77" s="152" t="s">
        <v>30</v>
      </c>
      <c r="C77" s="152"/>
      <c r="D77" s="157" t="s">
        <v>48</v>
      </c>
      <c r="E77" s="157"/>
      <c r="F77" s="157"/>
      <c r="G77" s="157"/>
      <c r="H77" s="157"/>
      <c r="I77" s="49"/>
      <c r="J77" s="27"/>
      <c r="K77" s="27"/>
      <c r="L77" s="27"/>
      <c r="M77" s="27"/>
      <c r="N77" s="27"/>
      <c r="O77" s="35" t="s">
        <v>31</v>
      </c>
      <c r="P77" s="36"/>
      <c r="Q77" s="158" t="s">
        <v>70</v>
      </c>
      <c r="R77" s="159"/>
      <c r="S77" s="159"/>
      <c r="T77" s="159"/>
      <c r="U77" s="159"/>
      <c r="V77" s="159"/>
      <c r="W77" s="159"/>
      <c r="X77" s="159"/>
      <c r="Y77" s="159"/>
      <c r="Z77" s="159"/>
      <c r="AA77" s="27"/>
      <c r="AB77" s="160" t="s">
        <v>23</v>
      </c>
      <c r="AC77" s="160"/>
      <c r="AD77" s="160"/>
      <c r="AE77" s="98">
        <v>3</v>
      </c>
      <c r="AF77" s="99" t="s">
        <v>10</v>
      </c>
      <c r="AG77" s="98">
        <v>6</v>
      </c>
    </row>
    <row r="78" spans="5:6" ht="20.25" customHeight="1">
      <c r="E78" s="1"/>
      <c r="F78" s="1"/>
    </row>
    <row r="79" spans="2:33" ht="36" customHeight="1">
      <c r="B79" s="139" t="s">
        <v>16</v>
      </c>
      <c r="C79" s="39" t="s">
        <v>20</v>
      </c>
      <c r="D79" s="39" t="s">
        <v>0</v>
      </c>
      <c r="E79" s="39" t="s">
        <v>2</v>
      </c>
      <c r="F79" s="40" t="s">
        <v>21</v>
      </c>
      <c r="G79" s="126" t="s">
        <v>11</v>
      </c>
      <c r="H79" s="143"/>
      <c r="I79" s="60" t="s">
        <v>41</v>
      </c>
      <c r="J79" s="144" t="s">
        <v>32</v>
      </c>
      <c r="K79" s="145"/>
      <c r="L79" s="145"/>
      <c r="M79" s="145"/>
      <c r="N79" s="145"/>
      <c r="O79" s="145"/>
      <c r="P79" s="126" t="s">
        <v>33</v>
      </c>
      <c r="Q79" s="146"/>
      <c r="R79" s="146"/>
      <c r="S79" s="146"/>
      <c r="T79" s="146"/>
      <c r="U79" s="146"/>
      <c r="V79" s="126" t="s">
        <v>43</v>
      </c>
      <c r="W79" s="146"/>
      <c r="X79" s="146"/>
      <c r="Y79" s="146"/>
      <c r="Z79" s="146"/>
      <c r="AA79" s="146"/>
      <c r="AB79" s="147" t="s">
        <v>7</v>
      </c>
      <c r="AC79" s="148"/>
      <c r="AD79" s="50" t="s">
        <v>27</v>
      </c>
      <c r="AE79" s="126" t="s">
        <v>14</v>
      </c>
      <c r="AF79" s="127"/>
      <c r="AG79" s="128" t="s">
        <v>55</v>
      </c>
    </row>
    <row r="80" spans="2:33" ht="21" customHeight="1">
      <c r="B80" s="140"/>
      <c r="C80" s="41"/>
      <c r="D80" s="42"/>
      <c r="E80" s="42"/>
      <c r="F80" s="43"/>
      <c r="G80" s="44"/>
      <c r="H80" s="45"/>
      <c r="I80" s="112" t="s">
        <v>42</v>
      </c>
      <c r="J80" s="120" t="s">
        <v>4</v>
      </c>
      <c r="K80" s="123" t="s">
        <v>38</v>
      </c>
      <c r="L80" s="132" t="s">
        <v>54</v>
      </c>
      <c r="M80" s="132" t="s">
        <v>37</v>
      </c>
      <c r="N80" s="132" t="s">
        <v>40</v>
      </c>
      <c r="O80" s="132" t="s">
        <v>39</v>
      </c>
      <c r="P80" s="135" t="s">
        <v>4</v>
      </c>
      <c r="Q80" s="138" t="s">
        <v>38</v>
      </c>
      <c r="R80" s="149" t="s">
        <v>54</v>
      </c>
      <c r="S80" s="149" t="s">
        <v>37</v>
      </c>
      <c r="T80" s="149" t="s">
        <v>40</v>
      </c>
      <c r="U80" s="149" t="s">
        <v>39</v>
      </c>
      <c r="V80" s="120" t="s">
        <v>4</v>
      </c>
      <c r="W80" s="123" t="s">
        <v>38</v>
      </c>
      <c r="X80" s="123" t="s">
        <v>54</v>
      </c>
      <c r="Y80" s="123" t="s">
        <v>37</v>
      </c>
      <c r="Z80" s="123" t="s">
        <v>40</v>
      </c>
      <c r="AA80" s="123" t="s">
        <v>39</v>
      </c>
      <c r="AB80" s="38"/>
      <c r="AC80" s="38"/>
      <c r="AD80" s="38"/>
      <c r="AE80" s="38"/>
      <c r="AF80" s="38"/>
      <c r="AG80" s="129"/>
    </row>
    <row r="81" spans="2:33" ht="21" customHeight="1">
      <c r="B81" s="141"/>
      <c r="C81" s="42" t="s">
        <v>24</v>
      </c>
      <c r="D81" s="42" t="s">
        <v>1</v>
      </c>
      <c r="E81" s="42" t="s">
        <v>3</v>
      </c>
      <c r="F81" s="42" t="s">
        <v>22</v>
      </c>
      <c r="G81" s="42" t="s">
        <v>12</v>
      </c>
      <c r="H81" s="42" t="s">
        <v>13</v>
      </c>
      <c r="I81" s="113"/>
      <c r="J81" s="121"/>
      <c r="K81" s="121"/>
      <c r="L81" s="133"/>
      <c r="M81" s="133"/>
      <c r="N81" s="133" t="s">
        <v>34</v>
      </c>
      <c r="O81" s="133"/>
      <c r="P81" s="136"/>
      <c r="Q81" s="136"/>
      <c r="R81" s="150"/>
      <c r="S81" s="150"/>
      <c r="T81" s="150" t="s">
        <v>34</v>
      </c>
      <c r="U81" s="150"/>
      <c r="V81" s="121"/>
      <c r="W81" s="124"/>
      <c r="X81" s="124"/>
      <c r="Y81" s="124"/>
      <c r="Z81" s="124"/>
      <c r="AA81" s="124"/>
      <c r="AB81" s="115" t="s">
        <v>5</v>
      </c>
      <c r="AC81" s="115" t="s">
        <v>6</v>
      </c>
      <c r="AD81" s="115" t="s">
        <v>6</v>
      </c>
      <c r="AE81" s="115" t="s">
        <v>8</v>
      </c>
      <c r="AF81" s="115" t="s">
        <v>9</v>
      </c>
      <c r="AG81" s="130"/>
    </row>
    <row r="82" spans="2:33" ht="21" customHeight="1">
      <c r="B82" s="142"/>
      <c r="C82" s="46" t="s">
        <v>19</v>
      </c>
      <c r="D82" s="47"/>
      <c r="E82" s="47"/>
      <c r="F82" s="47"/>
      <c r="G82" s="46" t="s">
        <v>15</v>
      </c>
      <c r="H82" s="46" t="s">
        <v>15</v>
      </c>
      <c r="I82" s="114"/>
      <c r="J82" s="131"/>
      <c r="K82" s="131"/>
      <c r="L82" s="134"/>
      <c r="M82" s="134"/>
      <c r="N82" s="134"/>
      <c r="O82" s="134"/>
      <c r="P82" s="137"/>
      <c r="Q82" s="137"/>
      <c r="R82" s="151"/>
      <c r="S82" s="151"/>
      <c r="T82" s="151"/>
      <c r="U82" s="151"/>
      <c r="V82" s="122"/>
      <c r="W82" s="125"/>
      <c r="X82" s="125"/>
      <c r="Y82" s="125"/>
      <c r="Z82" s="125"/>
      <c r="AA82" s="125"/>
      <c r="AB82" s="116"/>
      <c r="AC82" s="116"/>
      <c r="AD82" s="117"/>
      <c r="AE82" s="116"/>
      <c r="AF82" s="116"/>
      <c r="AG82" s="116"/>
    </row>
    <row r="83" spans="2:33" ht="20.25" customHeight="1">
      <c r="B83" s="21"/>
      <c r="C83" s="21"/>
      <c r="D83" s="24"/>
      <c r="E83" s="21"/>
      <c r="F83" s="21"/>
      <c r="G83" s="18"/>
      <c r="H83" s="18"/>
      <c r="I83" s="5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100"/>
      <c r="AC83" s="101"/>
      <c r="AD83" s="101"/>
      <c r="AE83" s="102"/>
      <c r="AF83" s="102"/>
      <c r="AG83" s="103"/>
    </row>
    <row r="84" spans="2:33" ht="66" customHeight="1">
      <c r="B84" s="54" t="s">
        <v>71</v>
      </c>
      <c r="C84" s="54" t="s">
        <v>73</v>
      </c>
      <c r="D84" s="54" t="s">
        <v>75</v>
      </c>
      <c r="E84" s="54" t="s">
        <v>69</v>
      </c>
      <c r="F84" s="53" t="s">
        <v>53</v>
      </c>
      <c r="G84" s="55">
        <v>44690</v>
      </c>
      <c r="H84" s="55">
        <v>44749</v>
      </c>
      <c r="I84" s="56">
        <v>0</v>
      </c>
      <c r="J84" s="57">
        <f>K84+L84+M84+N84+O84</f>
        <v>2202386.27</v>
      </c>
      <c r="K84" s="57">
        <v>0</v>
      </c>
      <c r="L84" s="57">
        <v>2202386.27</v>
      </c>
      <c r="M84" s="57">
        <v>0</v>
      </c>
      <c r="N84" s="57">
        <v>0</v>
      </c>
      <c r="O84" s="57">
        <v>0</v>
      </c>
      <c r="P84" s="57">
        <f>Q84+R84+S84+T84+U84</f>
        <v>2746052.93</v>
      </c>
      <c r="Q84" s="57">
        <v>0</v>
      </c>
      <c r="R84" s="57">
        <v>2746052.93</v>
      </c>
      <c r="S84" s="57">
        <v>0</v>
      </c>
      <c r="T84" s="57">
        <v>0</v>
      </c>
      <c r="U84" s="57">
        <v>0</v>
      </c>
      <c r="V84" s="111">
        <f>W84+X84+Y84+Z84+AA84</f>
        <v>-543666.6600000001</v>
      </c>
      <c r="W84" s="111">
        <v>0</v>
      </c>
      <c r="X84" s="111">
        <f>L84-R84</f>
        <v>-543666.6600000001</v>
      </c>
      <c r="Y84" s="57">
        <v>0</v>
      </c>
      <c r="Z84" s="57">
        <v>0</v>
      </c>
      <c r="AA84" s="57">
        <v>0</v>
      </c>
      <c r="AB84" s="53" t="s">
        <v>89</v>
      </c>
      <c r="AC84" s="62">
        <v>1340</v>
      </c>
      <c r="AD84" s="62">
        <v>1340</v>
      </c>
      <c r="AE84" s="65">
        <v>1</v>
      </c>
      <c r="AF84" s="64">
        <v>100</v>
      </c>
      <c r="AG84" s="53"/>
    </row>
    <row r="85" spans="2:33" ht="20.25" customHeight="1">
      <c r="B85" s="22"/>
      <c r="C85" s="22"/>
      <c r="D85" s="25"/>
      <c r="E85" s="22"/>
      <c r="F85" s="22"/>
      <c r="G85" s="19"/>
      <c r="H85" s="19"/>
      <c r="I85" s="56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3"/>
      <c r="AC85" s="62"/>
      <c r="AD85" s="62"/>
      <c r="AE85" s="65"/>
      <c r="AF85" s="65"/>
      <c r="AG85" s="53"/>
    </row>
    <row r="86" spans="2:33" ht="65.25" customHeight="1">
      <c r="B86" s="54" t="s">
        <v>72</v>
      </c>
      <c r="C86" s="54" t="s">
        <v>74</v>
      </c>
      <c r="D86" s="25" t="s">
        <v>76</v>
      </c>
      <c r="E86" s="54" t="s">
        <v>67</v>
      </c>
      <c r="F86" s="53" t="s">
        <v>53</v>
      </c>
      <c r="G86" s="55">
        <v>44697</v>
      </c>
      <c r="H86" s="55">
        <v>44756</v>
      </c>
      <c r="I86" s="56">
        <v>0</v>
      </c>
      <c r="J86" s="57">
        <f>K86+L86+M86+N86+O86</f>
        <v>1834634.92</v>
      </c>
      <c r="K86" s="57">
        <v>0</v>
      </c>
      <c r="L86" s="57">
        <v>1834634.92</v>
      </c>
      <c r="M86" s="57">
        <v>0</v>
      </c>
      <c r="N86" s="57">
        <v>0</v>
      </c>
      <c r="O86" s="57">
        <v>0</v>
      </c>
      <c r="P86" s="57">
        <f>Q86+R86+S86+T86+U86</f>
        <v>2078314.56</v>
      </c>
      <c r="Q86" s="57">
        <v>0</v>
      </c>
      <c r="R86" s="57">
        <v>2078314.56</v>
      </c>
      <c r="S86" s="57">
        <v>0</v>
      </c>
      <c r="T86" s="57">
        <v>0</v>
      </c>
      <c r="U86" s="57">
        <v>0</v>
      </c>
      <c r="V86" s="111">
        <f>W86+X86+Y86+Z86+AA86</f>
        <v>-243679.64000000013</v>
      </c>
      <c r="W86" s="111">
        <v>0</v>
      </c>
      <c r="X86" s="111">
        <f>L86-R86</f>
        <v>-243679.64000000013</v>
      </c>
      <c r="Y86" s="57">
        <v>0</v>
      </c>
      <c r="Z86" s="57">
        <v>0</v>
      </c>
      <c r="AA86" s="57">
        <v>0</v>
      </c>
      <c r="AB86" s="53" t="s">
        <v>89</v>
      </c>
      <c r="AC86" s="62">
        <v>2259</v>
      </c>
      <c r="AD86" s="62">
        <v>2259</v>
      </c>
      <c r="AE86" s="65">
        <v>1</v>
      </c>
      <c r="AF86" s="64">
        <v>100</v>
      </c>
      <c r="AG86" s="53"/>
    </row>
    <row r="87" spans="2:33" ht="20.25" customHeight="1">
      <c r="B87" s="22"/>
      <c r="C87" s="22"/>
      <c r="D87" s="25"/>
      <c r="E87" s="22"/>
      <c r="F87" s="22"/>
      <c r="G87" s="19"/>
      <c r="H87" s="19"/>
      <c r="I87" s="5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94"/>
      <c r="AC87" s="96"/>
      <c r="AD87" s="96"/>
      <c r="AE87" s="65"/>
      <c r="AF87" s="65"/>
      <c r="AG87" s="53"/>
    </row>
    <row r="88" spans="2:33" ht="65.25" customHeight="1">
      <c r="B88" s="54" t="s">
        <v>132</v>
      </c>
      <c r="C88" s="54" t="s">
        <v>123</v>
      </c>
      <c r="D88" s="92" t="s">
        <v>105</v>
      </c>
      <c r="E88" s="54" t="s">
        <v>149</v>
      </c>
      <c r="F88" s="94" t="s">
        <v>53</v>
      </c>
      <c r="G88" s="95">
        <v>44797</v>
      </c>
      <c r="H88" s="95">
        <v>44871</v>
      </c>
      <c r="I88" s="56">
        <v>0</v>
      </c>
      <c r="J88" s="57">
        <f>K88+L88+M88+N88+O88</f>
        <v>593521.51</v>
      </c>
      <c r="K88" s="57">
        <v>0</v>
      </c>
      <c r="L88" s="57">
        <v>593521.51</v>
      </c>
      <c r="M88" s="57">
        <v>0</v>
      </c>
      <c r="N88" s="57">
        <v>0</v>
      </c>
      <c r="O88" s="57">
        <v>0</v>
      </c>
      <c r="P88" s="57">
        <f>Q88+R88+S88+T88+U88</f>
        <v>197966.17</v>
      </c>
      <c r="Q88" s="57">
        <v>0</v>
      </c>
      <c r="R88" s="57">
        <v>197966.17</v>
      </c>
      <c r="S88" s="57">
        <v>0</v>
      </c>
      <c r="T88" s="57">
        <v>0</v>
      </c>
      <c r="U88" s="57">
        <v>0</v>
      </c>
      <c r="V88" s="57">
        <f>W88+X88+Y88+Z88+AA88</f>
        <v>395555.33999999997</v>
      </c>
      <c r="W88" s="57">
        <v>0</v>
      </c>
      <c r="X88" s="57">
        <f>L88-R88</f>
        <v>395555.33999999997</v>
      </c>
      <c r="Y88" s="57">
        <v>0</v>
      </c>
      <c r="Z88" s="57">
        <v>0</v>
      </c>
      <c r="AA88" s="57">
        <v>0</v>
      </c>
      <c r="AB88" s="94" t="s">
        <v>89</v>
      </c>
      <c r="AC88" s="96">
        <v>543.28</v>
      </c>
      <c r="AD88" s="96">
        <f>AC88*0.33</f>
        <v>179.2824</v>
      </c>
      <c r="AE88" s="65">
        <v>0.33</v>
      </c>
      <c r="AF88" s="64">
        <f>(P88*100)/J88</f>
        <v>33.3545063935425</v>
      </c>
      <c r="AG88" s="53"/>
    </row>
    <row r="89" spans="2:33" ht="20.25" customHeight="1">
      <c r="B89" s="22"/>
      <c r="C89" s="22"/>
      <c r="D89" s="25"/>
      <c r="E89" s="22"/>
      <c r="F89" s="94"/>
      <c r="G89" s="95"/>
      <c r="H89" s="95"/>
      <c r="I89" s="56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94"/>
      <c r="AC89" s="96"/>
      <c r="AD89" s="96"/>
      <c r="AE89" s="65"/>
      <c r="AF89" s="65"/>
      <c r="AG89" s="53"/>
    </row>
    <row r="90" spans="2:33" ht="65.25" customHeight="1">
      <c r="B90" s="54" t="s">
        <v>134</v>
      </c>
      <c r="C90" s="54" t="s">
        <v>129</v>
      </c>
      <c r="D90" s="92" t="s">
        <v>106</v>
      </c>
      <c r="E90" s="54" t="s">
        <v>149</v>
      </c>
      <c r="F90" s="94" t="s">
        <v>53</v>
      </c>
      <c r="G90" s="95">
        <v>44797</v>
      </c>
      <c r="H90" s="95">
        <v>44871</v>
      </c>
      <c r="I90" s="56">
        <v>0</v>
      </c>
      <c r="J90" s="57">
        <f>K90+L90+M90+N90+O90</f>
        <v>1570987.81</v>
      </c>
      <c r="K90" s="57">
        <v>0</v>
      </c>
      <c r="L90" s="57">
        <v>1570987.81</v>
      </c>
      <c r="M90" s="57">
        <v>0</v>
      </c>
      <c r="N90" s="57">
        <v>0</v>
      </c>
      <c r="O90" s="57">
        <v>0</v>
      </c>
      <c r="P90" s="57">
        <f>Q90+R90+S90+T90+U90</f>
        <v>858387.06</v>
      </c>
      <c r="Q90" s="57">
        <v>0</v>
      </c>
      <c r="R90" s="57">
        <v>858387.06</v>
      </c>
      <c r="S90" s="57">
        <v>0</v>
      </c>
      <c r="T90" s="57">
        <v>0</v>
      </c>
      <c r="U90" s="57">
        <v>0</v>
      </c>
      <c r="V90" s="57">
        <f>W90+X90+Y90+Z90+AA90</f>
        <v>712600.75</v>
      </c>
      <c r="W90" s="57">
        <v>0</v>
      </c>
      <c r="X90" s="57">
        <f>L90-R90</f>
        <v>712600.75</v>
      </c>
      <c r="Y90" s="57">
        <v>0</v>
      </c>
      <c r="Z90" s="57">
        <v>0</v>
      </c>
      <c r="AA90" s="57">
        <v>0</v>
      </c>
      <c r="AB90" s="94" t="s">
        <v>89</v>
      </c>
      <c r="AC90" s="96">
        <v>1090.18</v>
      </c>
      <c r="AD90" s="96">
        <f>AC90*0.55</f>
        <v>599.599</v>
      </c>
      <c r="AE90" s="65">
        <v>0.55</v>
      </c>
      <c r="AF90" s="64">
        <f>(P90*100)/J90</f>
        <v>54.63995675434299</v>
      </c>
      <c r="AG90" s="53"/>
    </row>
    <row r="91" spans="2:33" ht="20.25" customHeight="1">
      <c r="B91" s="22"/>
      <c r="C91" s="22"/>
      <c r="D91" s="25"/>
      <c r="E91" s="22"/>
      <c r="F91" s="94"/>
      <c r="G91" s="95"/>
      <c r="H91" s="95"/>
      <c r="I91" s="56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94"/>
      <c r="AC91" s="96"/>
      <c r="AD91" s="96"/>
      <c r="AE91" s="65"/>
      <c r="AF91" s="65"/>
      <c r="AG91" s="53"/>
    </row>
    <row r="92" spans="2:33" ht="65.25" customHeight="1">
      <c r="B92" s="54" t="s">
        <v>135</v>
      </c>
      <c r="C92" s="54" t="s">
        <v>128</v>
      </c>
      <c r="D92" s="92" t="s">
        <v>107</v>
      </c>
      <c r="E92" s="54" t="s">
        <v>150</v>
      </c>
      <c r="F92" s="94" t="s">
        <v>53</v>
      </c>
      <c r="G92" s="95">
        <v>44797</v>
      </c>
      <c r="H92" s="95">
        <v>44871</v>
      </c>
      <c r="I92" s="57">
        <v>0</v>
      </c>
      <c r="J92" s="57">
        <f>K92+L92+M92+N92+O92</f>
        <v>1223661.37</v>
      </c>
      <c r="K92" s="57">
        <v>0</v>
      </c>
      <c r="L92" s="57">
        <v>1223661.37</v>
      </c>
      <c r="M92" s="57">
        <v>0</v>
      </c>
      <c r="N92" s="57">
        <v>0</v>
      </c>
      <c r="O92" s="57">
        <v>0</v>
      </c>
      <c r="P92" s="57">
        <f>Q92+R92+S92+T92+U92</f>
        <v>364780.01</v>
      </c>
      <c r="Q92" s="57">
        <v>0</v>
      </c>
      <c r="R92" s="57">
        <v>364780.01</v>
      </c>
      <c r="S92" s="57">
        <v>0</v>
      </c>
      <c r="T92" s="57">
        <v>0</v>
      </c>
      <c r="U92" s="57">
        <v>0</v>
      </c>
      <c r="V92" s="57">
        <f>W92+X92+Y92+Z92+AA92</f>
        <v>858881.3600000001</v>
      </c>
      <c r="W92" s="57">
        <v>0</v>
      </c>
      <c r="X92" s="57">
        <f>L92-R92</f>
        <v>858881.3600000001</v>
      </c>
      <c r="Y92" s="57">
        <v>0</v>
      </c>
      <c r="Z92" s="57">
        <v>0</v>
      </c>
      <c r="AA92" s="57">
        <v>0</v>
      </c>
      <c r="AB92" s="94" t="s">
        <v>89</v>
      </c>
      <c r="AC92" s="96">
        <v>861</v>
      </c>
      <c r="AD92" s="96">
        <f>AC92*0.3</f>
        <v>258.3</v>
      </c>
      <c r="AE92" s="65">
        <v>0.3</v>
      </c>
      <c r="AF92" s="64">
        <f>(P92*100)/J92</f>
        <v>29.810535736696497</v>
      </c>
      <c r="AG92" s="53"/>
    </row>
    <row r="93" spans="2:33" ht="20.25" customHeight="1">
      <c r="B93" s="22"/>
      <c r="C93" s="22"/>
      <c r="D93" s="25"/>
      <c r="E93" s="22"/>
      <c r="F93" s="94"/>
      <c r="G93" s="95"/>
      <c r="H93" s="95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94"/>
      <c r="AC93" s="96"/>
      <c r="AD93" s="96"/>
      <c r="AE93" s="65"/>
      <c r="AF93" s="65"/>
      <c r="AG93" s="53"/>
    </row>
    <row r="94" spans="2:33" ht="65.25" customHeight="1">
      <c r="B94" s="54" t="s">
        <v>137</v>
      </c>
      <c r="C94" s="54" t="s">
        <v>127</v>
      </c>
      <c r="D94" s="92" t="s">
        <v>108</v>
      </c>
      <c r="E94" s="54" t="s">
        <v>149</v>
      </c>
      <c r="F94" s="94" t="s">
        <v>53</v>
      </c>
      <c r="G94" s="95">
        <v>44797</v>
      </c>
      <c r="H94" s="95">
        <v>44871</v>
      </c>
      <c r="I94" s="57">
        <v>0</v>
      </c>
      <c r="J94" s="57">
        <f>K94+L94+M94+N94+O94</f>
        <v>1605482.78</v>
      </c>
      <c r="K94" s="57">
        <v>0</v>
      </c>
      <c r="L94" s="57">
        <v>1605482.78</v>
      </c>
      <c r="M94" s="57">
        <v>0</v>
      </c>
      <c r="N94" s="57">
        <v>0</v>
      </c>
      <c r="O94" s="57">
        <v>0</v>
      </c>
      <c r="P94" s="57">
        <f>Q94+R94+S94+T94+U94</f>
        <v>462667.22</v>
      </c>
      <c r="Q94" s="57">
        <v>0</v>
      </c>
      <c r="R94" s="57">
        <v>462667.22</v>
      </c>
      <c r="S94" s="57">
        <v>0</v>
      </c>
      <c r="T94" s="57">
        <v>0</v>
      </c>
      <c r="U94" s="57">
        <v>0</v>
      </c>
      <c r="V94" s="57">
        <f>W94+X94+Y94+Z94+AA94</f>
        <v>1142815.56</v>
      </c>
      <c r="W94" s="57">
        <v>0</v>
      </c>
      <c r="X94" s="57">
        <f>L94-R94</f>
        <v>1142815.56</v>
      </c>
      <c r="Y94" s="57">
        <v>0</v>
      </c>
      <c r="Z94" s="57">
        <v>0</v>
      </c>
      <c r="AA94" s="57">
        <v>0</v>
      </c>
      <c r="AB94" s="94" t="s">
        <v>89</v>
      </c>
      <c r="AC94" s="96">
        <v>1099.35</v>
      </c>
      <c r="AD94" s="96">
        <f>AC94*0.29</f>
        <v>318.81149999999997</v>
      </c>
      <c r="AE94" s="65">
        <v>0.29</v>
      </c>
      <c r="AF94" s="64">
        <f>(P94*100)/J94</f>
        <v>28.817949701086174</v>
      </c>
      <c r="AG94" s="53"/>
    </row>
    <row r="95" spans="2:33" ht="20.25" customHeight="1">
      <c r="B95" s="22"/>
      <c r="C95" s="22"/>
      <c r="D95" s="25"/>
      <c r="E95" s="22"/>
      <c r="F95" s="94"/>
      <c r="G95" s="95"/>
      <c r="H95" s="95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94"/>
      <c r="AC95" s="96"/>
      <c r="AD95" s="96"/>
      <c r="AE95" s="65"/>
      <c r="AF95" s="65"/>
      <c r="AG95" s="53"/>
    </row>
    <row r="96" spans="2:33" ht="65.25" customHeight="1">
      <c r="B96" s="54" t="s">
        <v>140</v>
      </c>
      <c r="C96" s="54" t="s">
        <v>126</v>
      </c>
      <c r="D96" s="92" t="s">
        <v>109</v>
      </c>
      <c r="E96" s="54" t="s">
        <v>149</v>
      </c>
      <c r="F96" s="94" t="s">
        <v>53</v>
      </c>
      <c r="G96" s="95">
        <v>44797</v>
      </c>
      <c r="H96" s="95">
        <v>44871</v>
      </c>
      <c r="I96" s="57">
        <v>0</v>
      </c>
      <c r="J96" s="57">
        <f>K96+L96+M96+N96+O96</f>
        <v>682440.05</v>
      </c>
      <c r="K96" s="57">
        <v>0</v>
      </c>
      <c r="L96" s="57">
        <v>682440.05</v>
      </c>
      <c r="M96" s="57">
        <v>0</v>
      </c>
      <c r="N96" s="57">
        <v>0</v>
      </c>
      <c r="O96" s="57">
        <v>0</v>
      </c>
      <c r="P96" s="57">
        <f>Q96+R96+S96+T96+U96</f>
        <v>106134.68</v>
      </c>
      <c r="Q96" s="57">
        <v>0</v>
      </c>
      <c r="R96" s="57">
        <v>106134.68</v>
      </c>
      <c r="S96" s="57">
        <v>0</v>
      </c>
      <c r="T96" s="57">
        <v>0</v>
      </c>
      <c r="U96" s="57">
        <v>0</v>
      </c>
      <c r="V96" s="57">
        <f>W96+X96+Y96+Z96+AA96</f>
        <v>576305.3700000001</v>
      </c>
      <c r="W96" s="57">
        <v>0</v>
      </c>
      <c r="X96" s="57">
        <f>L96-R96</f>
        <v>576305.3700000001</v>
      </c>
      <c r="Y96" s="57">
        <v>0</v>
      </c>
      <c r="Z96" s="57">
        <v>0</v>
      </c>
      <c r="AA96" s="57">
        <v>0</v>
      </c>
      <c r="AB96" s="94" t="s">
        <v>88</v>
      </c>
      <c r="AC96" s="96">
        <v>473.85</v>
      </c>
      <c r="AD96" s="96">
        <f>AC96*0.16</f>
        <v>75.816</v>
      </c>
      <c r="AE96" s="65">
        <v>0.16</v>
      </c>
      <c r="AF96" s="64">
        <f>(P96*100)/J96</f>
        <v>15.552234954557546</v>
      </c>
      <c r="AG96" s="53"/>
    </row>
    <row r="97" spans="2:33" ht="20.25" customHeight="1">
      <c r="B97" s="22"/>
      <c r="C97" s="22"/>
      <c r="D97" s="92"/>
      <c r="E97" s="22"/>
      <c r="F97" s="94"/>
      <c r="G97" s="95"/>
      <c r="H97" s="9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94"/>
      <c r="AC97" s="96"/>
      <c r="AD97" s="96"/>
      <c r="AE97" s="65"/>
      <c r="AF97" s="65"/>
      <c r="AG97" s="53"/>
    </row>
    <row r="98" spans="2:33" ht="65.25" customHeight="1">
      <c r="B98" s="54" t="s">
        <v>143</v>
      </c>
      <c r="C98" s="54" t="s">
        <v>125</v>
      </c>
      <c r="D98" s="92" t="s">
        <v>110</v>
      </c>
      <c r="E98" s="54" t="s">
        <v>149</v>
      </c>
      <c r="F98" s="94" t="s">
        <v>53</v>
      </c>
      <c r="G98" s="95">
        <v>44797</v>
      </c>
      <c r="H98" s="95">
        <v>44871</v>
      </c>
      <c r="I98" s="57">
        <v>0</v>
      </c>
      <c r="J98" s="57">
        <f>K98+L98+M98+N98+O98</f>
        <v>738799.76</v>
      </c>
      <c r="K98" s="57">
        <v>0</v>
      </c>
      <c r="L98" s="57">
        <v>738799.76</v>
      </c>
      <c r="M98" s="57">
        <v>0</v>
      </c>
      <c r="N98" s="57">
        <v>0</v>
      </c>
      <c r="O98" s="57">
        <v>0</v>
      </c>
      <c r="P98" s="57">
        <f>Q98+R98+S98+T98+U98</f>
        <v>66680.11</v>
      </c>
      <c r="Q98" s="57">
        <v>0</v>
      </c>
      <c r="R98" s="57">
        <v>66680.11</v>
      </c>
      <c r="S98" s="57">
        <v>0</v>
      </c>
      <c r="T98" s="57">
        <v>0</v>
      </c>
      <c r="U98" s="57">
        <v>0</v>
      </c>
      <c r="V98" s="57">
        <f>W98+X98+Y98+Z98+AA98</f>
        <v>672119.65</v>
      </c>
      <c r="W98" s="57">
        <v>0</v>
      </c>
      <c r="X98" s="57">
        <f>L98-R98</f>
        <v>672119.65</v>
      </c>
      <c r="Y98" s="57">
        <v>0</v>
      </c>
      <c r="Z98" s="57">
        <v>0</v>
      </c>
      <c r="AA98" s="57">
        <v>0</v>
      </c>
      <c r="AB98" s="94" t="s">
        <v>89</v>
      </c>
      <c r="AC98" s="96">
        <v>549.5</v>
      </c>
      <c r="AD98" s="96">
        <f>AC98*0.09</f>
        <v>49.455</v>
      </c>
      <c r="AE98" s="65">
        <v>0.09</v>
      </c>
      <c r="AF98" s="64">
        <f>(P98*100)/J98</f>
        <v>9.025464491217486</v>
      </c>
      <c r="AG98" s="53"/>
    </row>
    <row r="99" spans="2:33" ht="20.25" customHeight="1">
      <c r="B99" s="17"/>
      <c r="C99" s="17"/>
      <c r="D99" s="26"/>
      <c r="E99" s="17"/>
      <c r="F99" s="17"/>
      <c r="G99" s="20"/>
      <c r="H99" s="20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104"/>
      <c r="AC99" s="105"/>
      <c r="AD99" s="105"/>
      <c r="AE99" s="106"/>
      <c r="AF99" s="106"/>
      <c r="AG99" s="107"/>
    </row>
    <row r="100" spans="2:33" ht="24.75" customHeight="1">
      <c r="B100" s="5"/>
      <c r="C100" s="5"/>
      <c r="D100" s="5"/>
      <c r="E100" s="5"/>
      <c r="F100" s="118" t="s">
        <v>17</v>
      </c>
      <c r="G100" s="119"/>
      <c r="H100" s="119"/>
      <c r="I100" s="59">
        <f>SUM(I84:I99)</f>
        <v>0</v>
      </c>
      <c r="J100" s="59">
        <f aca="true" t="shared" si="5" ref="J100:AA100">SUM(J84:J99)</f>
        <v>10451914.47</v>
      </c>
      <c r="K100" s="59">
        <f t="shared" si="5"/>
        <v>0</v>
      </c>
      <c r="L100" s="59">
        <f t="shared" si="5"/>
        <v>10451914.47</v>
      </c>
      <c r="M100" s="59">
        <f t="shared" si="5"/>
        <v>0</v>
      </c>
      <c r="N100" s="59">
        <f t="shared" si="5"/>
        <v>0</v>
      </c>
      <c r="O100" s="59">
        <f t="shared" si="5"/>
        <v>0</v>
      </c>
      <c r="P100" s="59">
        <f t="shared" si="5"/>
        <v>6880982.74</v>
      </c>
      <c r="Q100" s="59">
        <f t="shared" si="5"/>
        <v>0</v>
      </c>
      <c r="R100" s="59">
        <f t="shared" si="5"/>
        <v>6880982.74</v>
      </c>
      <c r="S100" s="59">
        <f t="shared" si="5"/>
        <v>0</v>
      </c>
      <c r="T100" s="59">
        <f t="shared" si="5"/>
        <v>0</v>
      </c>
      <c r="U100" s="59">
        <f t="shared" si="5"/>
        <v>0</v>
      </c>
      <c r="V100" s="59">
        <f t="shared" si="5"/>
        <v>3570931.73</v>
      </c>
      <c r="W100" s="59">
        <f t="shared" si="5"/>
        <v>0</v>
      </c>
      <c r="X100" s="59">
        <f t="shared" si="5"/>
        <v>3570931.73</v>
      </c>
      <c r="Y100" s="59">
        <f t="shared" si="5"/>
        <v>0</v>
      </c>
      <c r="Z100" s="59">
        <f t="shared" si="5"/>
        <v>0</v>
      </c>
      <c r="AA100" s="59">
        <f t="shared" si="5"/>
        <v>0</v>
      </c>
      <c r="AB100" s="108"/>
      <c r="AC100" s="108"/>
      <c r="AD100" s="108"/>
      <c r="AE100" s="108"/>
      <c r="AF100" s="108"/>
      <c r="AG100" s="108"/>
    </row>
    <row r="101" spans="2:33" ht="24.75" customHeight="1">
      <c r="B101" s="6"/>
      <c r="C101" s="7"/>
      <c r="D101" s="7"/>
      <c r="E101" s="7"/>
      <c r="F101" s="8"/>
      <c r="G101" s="14"/>
      <c r="H101" s="15" t="s">
        <v>151</v>
      </c>
      <c r="I101" s="59">
        <f>I100</f>
        <v>0</v>
      </c>
      <c r="J101" s="59">
        <f aca="true" t="shared" si="6" ref="J101:AA101">J100</f>
        <v>10451914.47</v>
      </c>
      <c r="K101" s="59">
        <f t="shared" si="6"/>
        <v>0</v>
      </c>
      <c r="L101" s="59">
        <f t="shared" si="6"/>
        <v>10451914.47</v>
      </c>
      <c r="M101" s="59">
        <f t="shared" si="6"/>
        <v>0</v>
      </c>
      <c r="N101" s="59">
        <f t="shared" si="6"/>
        <v>0</v>
      </c>
      <c r="O101" s="59">
        <f t="shared" si="6"/>
        <v>0</v>
      </c>
      <c r="P101" s="59">
        <f t="shared" si="6"/>
        <v>6880982.74</v>
      </c>
      <c r="Q101" s="59">
        <f t="shared" si="6"/>
        <v>0</v>
      </c>
      <c r="R101" s="59">
        <f t="shared" si="6"/>
        <v>6880982.74</v>
      </c>
      <c r="S101" s="59">
        <f t="shared" si="6"/>
        <v>0</v>
      </c>
      <c r="T101" s="59">
        <f t="shared" si="6"/>
        <v>0</v>
      </c>
      <c r="U101" s="59">
        <f t="shared" si="6"/>
        <v>0</v>
      </c>
      <c r="V101" s="59">
        <f t="shared" si="6"/>
        <v>3570931.73</v>
      </c>
      <c r="W101" s="59">
        <f t="shared" si="6"/>
        <v>0</v>
      </c>
      <c r="X101" s="59">
        <f t="shared" si="6"/>
        <v>3570931.73</v>
      </c>
      <c r="Y101" s="59">
        <f t="shared" si="6"/>
        <v>0</v>
      </c>
      <c r="Z101" s="59">
        <f t="shared" si="6"/>
        <v>0</v>
      </c>
      <c r="AA101" s="59">
        <f t="shared" si="6"/>
        <v>0</v>
      </c>
      <c r="AB101" s="109"/>
      <c r="AC101" s="109"/>
      <c r="AD101" s="109"/>
      <c r="AE101" s="109"/>
      <c r="AF101" s="110"/>
      <c r="AG101" s="110"/>
    </row>
    <row r="102" spans="2:33" ht="24.75" customHeight="1">
      <c r="B102" s="6"/>
      <c r="C102" s="7"/>
      <c r="D102" s="7"/>
      <c r="E102" s="7"/>
      <c r="F102" s="8"/>
      <c r="G102" s="14"/>
      <c r="H102" s="15" t="s">
        <v>4</v>
      </c>
      <c r="I102" s="59">
        <f>I100+I33</f>
        <v>0</v>
      </c>
      <c r="J102" s="59">
        <f>J100+J65+J33</f>
        <v>18647701.86</v>
      </c>
      <c r="K102" s="59">
        <f aca="true" t="shared" si="7" ref="K102:AA102">K100+K65+K33</f>
        <v>0</v>
      </c>
      <c r="L102" s="59">
        <f t="shared" si="7"/>
        <v>18647701.86</v>
      </c>
      <c r="M102" s="59">
        <f t="shared" si="7"/>
        <v>0</v>
      </c>
      <c r="N102" s="59">
        <f t="shared" si="7"/>
        <v>0</v>
      </c>
      <c r="O102" s="59">
        <f t="shared" si="7"/>
        <v>0</v>
      </c>
      <c r="P102" s="59">
        <f t="shared" si="7"/>
        <v>14212813.540000001</v>
      </c>
      <c r="Q102" s="59">
        <f t="shared" si="7"/>
        <v>0</v>
      </c>
      <c r="R102" s="59">
        <f t="shared" si="7"/>
        <v>14212813.540000001</v>
      </c>
      <c r="S102" s="59">
        <f t="shared" si="7"/>
        <v>0</v>
      </c>
      <c r="T102" s="59">
        <f t="shared" si="7"/>
        <v>0</v>
      </c>
      <c r="U102" s="59">
        <f t="shared" si="7"/>
        <v>0</v>
      </c>
      <c r="V102" s="59">
        <f t="shared" si="7"/>
        <v>4434888.319999999</v>
      </c>
      <c r="W102" s="59">
        <f t="shared" si="7"/>
        <v>0</v>
      </c>
      <c r="X102" s="59">
        <f t="shared" si="7"/>
        <v>4434888.319999999</v>
      </c>
      <c r="Y102" s="59">
        <f t="shared" si="7"/>
        <v>0</v>
      </c>
      <c r="Z102" s="59">
        <f t="shared" si="7"/>
        <v>0</v>
      </c>
      <c r="AA102" s="59">
        <f t="shared" si="7"/>
        <v>0</v>
      </c>
      <c r="AB102" s="109"/>
      <c r="AC102" s="109"/>
      <c r="AD102" s="109"/>
      <c r="AE102" s="109"/>
      <c r="AF102" s="110"/>
      <c r="AG102" s="110"/>
    </row>
    <row r="103" spans="2:33" ht="20.25" customHeight="1">
      <c r="B103" s="161" t="s">
        <v>45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</row>
    <row r="104" spans="2:27" ht="20.25" customHeight="1">
      <c r="B104" s="10"/>
      <c r="C104" s="1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7"/>
      <c r="W104" s="27"/>
      <c r="X104" s="27"/>
      <c r="Y104" s="27"/>
      <c r="Z104" s="27"/>
      <c r="AA104" s="27"/>
    </row>
    <row r="105" spans="2:33" ht="20.25" customHeight="1">
      <c r="B105" s="161" t="s">
        <v>49</v>
      </c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</row>
    <row r="106" spans="2:33" ht="20.25" customHeight="1">
      <c r="B106" s="162" t="s">
        <v>44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</row>
    <row r="107" spans="2:27" ht="20.25" customHeight="1"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27"/>
      <c r="W107" s="27"/>
      <c r="X107" s="27"/>
      <c r="Y107" s="27"/>
      <c r="Z107" s="27"/>
      <c r="AA107" s="27"/>
    </row>
    <row r="108" spans="2:27" ht="20.25" customHeight="1">
      <c r="B108" s="28"/>
      <c r="C108" s="28"/>
      <c r="D108" s="28"/>
      <c r="E108" s="28"/>
      <c r="F108" s="28"/>
      <c r="G108" s="9"/>
      <c r="H108" s="164"/>
      <c r="I108" s="164"/>
      <c r="J108" s="164"/>
      <c r="K108" s="2"/>
      <c r="L108" s="28" t="s">
        <v>25</v>
      </c>
      <c r="M108" s="165" t="s">
        <v>36</v>
      </c>
      <c r="N108" s="165"/>
      <c r="O108" s="165"/>
      <c r="P108" s="33" t="s">
        <v>26</v>
      </c>
      <c r="Q108" s="165" t="s">
        <v>102</v>
      </c>
      <c r="R108" s="165"/>
      <c r="S108" s="34" t="s">
        <v>25</v>
      </c>
      <c r="T108" s="52">
        <v>2022</v>
      </c>
      <c r="U108" s="37"/>
      <c r="V108" s="27"/>
      <c r="W108" s="27"/>
      <c r="X108" s="27"/>
      <c r="Y108" s="27"/>
      <c r="Z108" s="27"/>
      <c r="AA108" s="27"/>
    </row>
    <row r="109" spans="2:27" ht="20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33" ht="20.25" customHeight="1">
      <c r="B110" s="152" t="s">
        <v>28</v>
      </c>
      <c r="C110" s="152"/>
      <c r="D110" s="29" t="s">
        <v>46</v>
      </c>
      <c r="E110" s="29"/>
      <c r="F110" s="29"/>
      <c r="G110" s="29"/>
      <c r="H110" s="29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27"/>
      <c r="W110" s="27"/>
      <c r="X110" s="27"/>
      <c r="Y110" s="27"/>
      <c r="Z110" s="153" t="s">
        <v>29</v>
      </c>
      <c r="AA110" s="153"/>
      <c r="AB110" s="153"/>
      <c r="AC110" s="153"/>
      <c r="AD110" s="154" t="s">
        <v>104</v>
      </c>
      <c r="AE110" s="154"/>
      <c r="AF110" s="154"/>
      <c r="AG110" s="154"/>
    </row>
    <row r="111" spans="2:27" ht="20.25" customHeight="1">
      <c r="B111" s="16" t="s">
        <v>35</v>
      </c>
      <c r="C111" s="155" t="s">
        <v>47</v>
      </c>
      <c r="D111" s="156"/>
      <c r="E111" s="156"/>
      <c r="F111" s="156"/>
      <c r="G111" s="156"/>
      <c r="H111" s="156"/>
      <c r="I111" s="4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33" ht="20.25" customHeight="1">
      <c r="B112" s="152" t="s">
        <v>30</v>
      </c>
      <c r="C112" s="152"/>
      <c r="D112" s="157" t="s">
        <v>48</v>
      </c>
      <c r="E112" s="157"/>
      <c r="F112" s="157"/>
      <c r="G112" s="157"/>
      <c r="H112" s="157"/>
      <c r="I112" s="49"/>
      <c r="J112" s="27"/>
      <c r="K112" s="27"/>
      <c r="L112" s="27"/>
      <c r="M112" s="27"/>
      <c r="N112" s="27"/>
      <c r="O112" s="35" t="s">
        <v>31</v>
      </c>
      <c r="P112" s="36"/>
      <c r="Q112" s="158" t="s">
        <v>77</v>
      </c>
      <c r="R112" s="159"/>
      <c r="S112" s="159"/>
      <c r="T112" s="159"/>
      <c r="U112" s="159"/>
      <c r="V112" s="159"/>
      <c r="W112" s="159"/>
      <c r="X112" s="159"/>
      <c r="Y112" s="159"/>
      <c r="Z112" s="159"/>
      <c r="AA112" s="27"/>
      <c r="AB112" s="160" t="s">
        <v>23</v>
      </c>
      <c r="AC112" s="160"/>
      <c r="AD112" s="160"/>
      <c r="AE112" s="98">
        <v>4</v>
      </c>
      <c r="AF112" s="99" t="s">
        <v>10</v>
      </c>
      <c r="AG112" s="98">
        <v>6</v>
      </c>
    </row>
    <row r="113" spans="5:6" ht="20.25" customHeight="1">
      <c r="E113" s="1"/>
      <c r="F113" s="1"/>
    </row>
    <row r="114" spans="2:33" ht="41.25" customHeight="1">
      <c r="B114" s="139" t="s">
        <v>16</v>
      </c>
      <c r="C114" s="39" t="s">
        <v>20</v>
      </c>
      <c r="D114" s="39" t="s">
        <v>0</v>
      </c>
      <c r="E114" s="39" t="s">
        <v>2</v>
      </c>
      <c r="F114" s="40" t="s">
        <v>21</v>
      </c>
      <c r="G114" s="126" t="s">
        <v>11</v>
      </c>
      <c r="H114" s="143"/>
      <c r="I114" s="60" t="s">
        <v>41</v>
      </c>
      <c r="J114" s="144" t="s">
        <v>32</v>
      </c>
      <c r="K114" s="145"/>
      <c r="L114" s="145"/>
      <c r="M114" s="145"/>
      <c r="N114" s="145"/>
      <c r="O114" s="145"/>
      <c r="P114" s="126" t="s">
        <v>33</v>
      </c>
      <c r="Q114" s="146"/>
      <c r="R114" s="146"/>
      <c r="S114" s="146"/>
      <c r="T114" s="146"/>
      <c r="U114" s="146"/>
      <c r="V114" s="126" t="s">
        <v>43</v>
      </c>
      <c r="W114" s="146"/>
      <c r="X114" s="146"/>
      <c r="Y114" s="146"/>
      <c r="Z114" s="146"/>
      <c r="AA114" s="146"/>
      <c r="AB114" s="147" t="s">
        <v>7</v>
      </c>
      <c r="AC114" s="148"/>
      <c r="AD114" s="50" t="s">
        <v>27</v>
      </c>
      <c r="AE114" s="126" t="s">
        <v>14</v>
      </c>
      <c r="AF114" s="127"/>
      <c r="AG114" s="128" t="s">
        <v>55</v>
      </c>
    </row>
    <row r="115" spans="2:33" ht="20.25" customHeight="1">
      <c r="B115" s="140"/>
      <c r="C115" s="41"/>
      <c r="D115" s="42"/>
      <c r="E115" s="42"/>
      <c r="F115" s="43"/>
      <c r="G115" s="44"/>
      <c r="H115" s="45"/>
      <c r="I115" s="45"/>
      <c r="J115" s="120" t="s">
        <v>4</v>
      </c>
      <c r="K115" s="123" t="s">
        <v>38</v>
      </c>
      <c r="L115" s="132" t="s">
        <v>54</v>
      </c>
      <c r="M115" s="132" t="s">
        <v>37</v>
      </c>
      <c r="N115" s="132" t="s">
        <v>40</v>
      </c>
      <c r="O115" s="132" t="s">
        <v>39</v>
      </c>
      <c r="P115" s="135" t="s">
        <v>4</v>
      </c>
      <c r="Q115" s="138" t="s">
        <v>38</v>
      </c>
      <c r="R115" s="149" t="s">
        <v>54</v>
      </c>
      <c r="S115" s="149" t="s">
        <v>37</v>
      </c>
      <c r="T115" s="149" t="s">
        <v>40</v>
      </c>
      <c r="U115" s="149" t="s">
        <v>39</v>
      </c>
      <c r="V115" s="120" t="s">
        <v>4</v>
      </c>
      <c r="W115" s="123" t="s">
        <v>38</v>
      </c>
      <c r="X115" s="123" t="s">
        <v>54</v>
      </c>
      <c r="Y115" s="123" t="s">
        <v>37</v>
      </c>
      <c r="Z115" s="123" t="s">
        <v>40</v>
      </c>
      <c r="AA115" s="123" t="s">
        <v>39</v>
      </c>
      <c r="AB115" s="38"/>
      <c r="AC115" s="38"/>
      <c r="AD115" s="38"/>
      <c r="AE115" s="38"/>
      <c r="AF115" s="38"/>
      <c r="AG115" s="129"/>
    </row>
    <row r="116" spans="2:33" ht="20.25" customHeight="1">
      <c r="B116" s="141"/>
      <c r="C116" s="42" t="s">
        <v>24</v>
      </c>
      <c r="D116" s="42" t="s">
        <v>1</v>
      </c>
      <c r="E116" s="42" t="s">
        <v>3</v>
      </c>
      <c r="F116" s="42" t="s">
        <v>22</v>
      </c>
      <c r="G116" s="42" t="s">
        <v>12</v>
      </c>
      <c r="H116" s="42" t="s">
        <v>13</v>
      </c>
      <c r="I116" s="42" t="s">
        <v>42</v>
      </c>
      <c r="J116" s="121"/>
      <c r="K116" s="121"/>
      <c r="L116" s="133"/>
      <c r="M116" s="133"/>
      <c r="N116" s="133" t="s">
        <v>34</v>
      </c>
      <c r="O116" s="133"/>
      <c r="P116" s="136"/>
      <c r="Q116" s="136"/>
      <c r="R116" s="150"/>
      <c r="S116" s="150"/>
      <c r="T116" s="150" t="s">
        <v>34</v>
      </c>
      <c r="U116" s="150"/>
      <c r="V116" s="121"/>
      <c r="W116" s="124"/>
      <c r="X116" s="124"/>
      <c r="Y116" s="124"/>
      <c r="Z116" s="124"/>
      <c r="AA116" s="124"/>
      <c r="AB116" s="115" t="s">
        <v>5</v>
      </c>
      <c r="AC116" s="115" t="s">
        <v>6</v>
      </c>
      <c r="AD116" s="115" t="s">
        <v>6</v>
      </c>
      <c r="AE116" s="115" t="s">
        <v>8</v>
      </c>
      <c r="AF116" s="115" t="s">
        <v>9</v>
      </c>
      <c r="AG116" s="130"/>
    </row>
    <row r="117" spans="2:33" ht="20.25" customHeight="1">
      <c r="B117" s="142"/>
      <c r="C117" s="46" t="s">
        <v>19</v>
      </c>
      <c r="D117" s="47"/>
      <c r="E117" s="47"/>
      <c r="F117" s="47"/>
      <c r="G117" s="46" t="s">
        <v>15</v>
      </c>
      <c r="H117" s="46" t="s">
        <v>15</v>
      </c>
      <c r="I117" s="46"/>
      <c r="J117" s="131"/>
      <c r="K117" s="131"/>
      <c r="L117" s="134"/>
      <c r="M117" s="134"/>
      <c r="N117" s="134"/>
      <c r="O117" s="134"/>
      <c r="P117" s="137"/>
      <c r="Q117" s="137"/>
      <c r="R117" s="151"/>
      <c r="S117" s="151"/>
      <c r="T117" s="151"/>
      <c r="U117" s="151"/>
      <c r="V117" s="122"/>
      <c r="W117" s="125"/>
      <c r="X117" s="125"/>
      <c r="Y117" s="125"/>
      <c r="Z117" s="125"/>
      <c r="AA117" s="125"/>
      <c r="AB117" s="116"/>
      <c r="AC117" s="116"/>
      <c r="AD117" s="117"/>
      <c r="AE117" s="116"/>
      <c r="AF117" s="116"/>
      <c r="AG117" s="116"/>
    </row>
    <row r="118" spans="2:33" ht="21" customHeight="1">
      <c r="B118" s="21"/>
      <c r="C118" s="21"/>
      <c r="D118" s="24"/>
      <c r="E118" s="21"/>
      <c r="F118" s="21"/>
      <c r="G118" s="18"/>
      <c r="H118" s="18"/>
      <c r="I118" s="51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100"/>
      <c r="AC118" s="101"/>
      <c r="AD118" s="101"/>
      <c r="AE118" s="102"/>
      <c r="AF118" s="102"/>
      <c r="AG118" s="103"/>
    </row>
    <row r="119" spans="2:33" ht="65.25" customHeight="1">
      <c r="B119" s="54" t="s">
        <v>146</v>
      </c>
      <c r="C119" s="54" t="s">
        <v>124</v>
      </c>
      <c r="D119" s="93" t="s">
        <v>111</v>
      </c>
      <c r="E119" s="54" t="s">
        <v>149</v>
      </c>
      <c r="F119" s="53" t="s">
        <v>53</v>
      </c>
      <c r="G119" s="95">
        <v>44797</v>
      </c>
      <c r="H119" s="95">
        <v>44871</v>
      </c>
      <c r="I119" s="56">
        <v>0</v>
      </c>
      <c r="J119" s="57">
        <f>K119+L119+M119+N119+O119</f>
        <v>1197023.44</v>
      </c>
      <c r="K119" s="57">
        <v>0</v>
      </c>
      <c r="L119" s="57">
        <v>1197023.44</v>
      </c>
      <c r="M119" s="57">
        <v>0</v>
      </c>
      <c r="N119" s="57">
        <v>0</v>
      </c>
      <c r="O119" s="57">
        <v>0</v>
      </c>
      <c r="P119" s="57">
        <f>Q119+R119+S119+T119+U119</f>
        <v>119474.58</v>
      </c>
      <c r="Q119" s="57">
        <v>0</v>
      </c>
      <c r="R119" s="57">
        <v>119474.58</v>
      </c>
      <c r="S119" s="57">
        <v>0</v>
      </c>
      <c r="T119" s="57">
        <v>0</v>
      </c>
      <c r="U119" s="57">
        <v>0</v>
      </c>
      <c r="V119" s="57">
        <f>W119+X119+Y119+Z119+AA119</f>
        <v>1077548.8599999999</v>
      </c>
      <c r="W119" s="57">
        <v>0</v>
      </c>
      <c r="X119" s="57">
        <f>L119-R119</f>
        <v>1077548.8599999999</v>
      </c>
      <c r="Y119" s="57">
        <v>0</v>
      </c>
      <c r="Z119" s="57">
        <v>0</v>
      </c>
      <c r="AA119" s="57">
        <v>0</v>
      </c>
      <c r="AB119" s="53" t="s">
        <v>89</v>
      </c>
      <c r="AC119" s="62">
        <v>881.72</v>
      </c>
      <c r="AD119" s="96">
        <f>AC119*0.4</f>
        <v>352.68800000000005</v>
      </c>
      <c r="AE119" s="63">
        <v>0.1</v>
      </c>
      <c r="AF119" s="64">
        <f>(P119*100)/J119</f>
        <v>9.980972469511542</v>
      </c>
      <c r="AG119" s="53"/>
    </row>
    <row r="120" spans="2:33" ht="21" customHeight="1">
      <c r="B120" s="22"/>
      <c r="C120" s="22"/>
      <c r="D120" s="25"/>
      <c r="E120" s="22"/>
      <c r="F120" s="22"/>
      <c r="G120" s="19"/>
      <c r="H120" s="19"/>
      <c r="I120" s="56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3"/>
      <c r="AC120" s="61"/>
      <c r="AD120" s="61"/>
      <c r="AE120" s="65"/>
      <c r="AF120" s="65"/>
      <c r="AG120" s="53"/>
    </row>
    <row r="121" spans="2:33" ht="65.25" customHeight="1">
      <c r="B121" s="22"/>
      <c r="C121" s="22"/>
      <c r="D121" s="25"/>
      <c r="E121" s="22"/>
      <c r="F121" s="22"/>
      <c r="G121" s="19"/>
      <c r="H121" s="19"/>
      <c r="I121" s="56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3"/>
      <c r="AC121" s="61"/>
      <c r="AD121" s="61"/>
      <c r="AE121" s="65"/>
      <c r="AF121" s="65"/>
      <c r="AG121" s="53"/>
    </row>
    <row r="122" spans="2:33" ht="21" customHeight="1">
      <c r="B122" s="22"/>
      <c r="C122" s="22"/>
      <c r="D122" s="25"/>
      <c r="E122" s="22"/>
      <c r="F122" s="22"/>
      <c r="G122" s="19"/>
      <c r="H122" s="19"/>
      <c r="I122" s="56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94"/>
      <c r="AC122" s="96"/>
      <c r="AD122" s="96"/>
      <c r="AE122" s="65"/>
      <c r="AF122" s="65"/>
      <c r="AG122" s="53"/>
    </row>
    <row r="123" spans="2:33" ht="65.25" customHeight="1">
      <c r="B123" s="22"/>
      <c r="C123" s="22"/>
      <c r="D123" s="25"/>
      <c r="E123" s="22"/>
      <c r="F123" s="22"/>
      <c r="G123" s="19"/>
      <c r="H123" s="19"/>
      <c r="I123" s="56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94"/>
      <c r="AC123" s="96"/>
      <c r="AD123" s="96"/>
      <c r="AE123" s="65"/>
      <c r="AF123" s="65"/>
      <c r="AG123" s="53"/>
    </row>
    <row r="124" spans="2:33" ht="21" customHeight="1">
      <c r="B124" s="22"/>
      <c r="C124" s="22"/>
      <c r="D124" s="25"/>
      <c r="E124" s="22"/>
      <c r="F124" s="22"/>
      <c r="G124" s="19"/>
      <c r="H124" s="19"/>
      <c r="I124" s="56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94"/>
      <c r="AC124" s="96"/>
      <c r="AD124" s="96"/>
      <c r="AE124" s="65"/>
      <c r="AF124" s="65"/>
      <c r="AG124" s="53"/>
    </row>
    <row r="125" spans="2:33" ht="65.25" customHeight="1">
      <c r="B125" s="22"/>
      <c r="C125" s="22"/>
      <c r="D125" s="25"/>
      <c r="E125" s="22"/>
      <c r="F125" s="22"/>
      <c r="G125" s="19"/>
      <c r="H125" s="19"/>
      <c r="I125" s="56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94"/>
      <c r="AC125" s="96"/>
      <c r="AD125" s="96"/>
      <c r="AE125" s="65"/>
      <c r="AF125" s="65"/>
      <c r="AG125" s="53"/>
    </row>
    <row r="126" spans="2:33" ht="21" customHeight="1">
      <c r="B126" s="22"/>
      <c r="C126" s="22"/>
      <c r="D126" s="25"/>
      <c r="E126" s="22"/>
      <c r="F126" s="22"/>
      <c r="G126" s="19"/>
      <c r="H126" s="19"/>
      <c r="I126" s="56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94"/>
      <c r="AC126" s="96"/>
      <c r="AD126" s="96"/>
      <c r="AE126" s="65"/>
      <c r="AF126" s="65"/>
      <c r="AG126" s="53"/>
    </row>
    <row r="127" spans="2:33" ht="65.25" customHeight="1">
      <c r="B127" s="22"/>
      <c r="C127" s="22"/>
      <c r="D127" s="25"/>
      <c r="E127" s="22"/>
      <c r="F127" s="22"/>
      <c r="G127" s="19"/>
      <c r="H127" s="19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94"/>
      <c r="AC127" s="96"/>
      <c r="AD127" s="96"/>
      <c r="AE127" s="65"/>
      <c r="AF127" s="65"/>
      <c r="AG127" s="53"/>
    </row>
    <row r="128" spans="2:33" ht="21" customHeight="1">
      <c r="B128" s="22"/>
      <c r="C128" s="22"/>
      <c r="D128" s="25"/>
      <c r="E128" s="22"/>
      <c r="F128" s="22"/>
      <c r="G128" s="19"/>
      <c r="H128" s="19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94"/>
      <c r="AC128" s="96"/>
      <c r="AD128" s="96"/>
      <c r="AE128" s="65"/>
      <c r="AF128" s="65"/>
      <c r="AG128" s="53"/>
    </row>
    <row r="129" spans="2:33" ht="65.25" customHeight="1">
      <c r="B129" s="22"/>
      <c r="C129" s="22"/>
      <c r="D129" s="25"/>
      <c r="E129" s="22"/>
      <c r="F129" s="22"/>
      <c r="G129" s="19"/>
      <c r="H129" s="19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94"/>
      <c r="AC129" s="96"/>
      <c r="AD129" s="96"/>
      <c r="AE129" s="65"/>
      <c r="AF129" s="65"/>
      <c r="AG129" s="53"/>
    </row>
    <row r="130" spans="2:33" ht="21" customHeight="1">
      <c r="B130" s="22"/>
      <c r="C130" s="22"/>
      <c r="D130" s="25"/>
      <c r="E130" s="22"/>
      <c r="F130" s="22"/>
      <c r="G130" s="19"/>
      <c r="H130" s="19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94"/>
      <c r="AC130" s="96"/>
      <c r="AD130" s="96"/>
      <c r="AE130" s="65"/>
      <c r="AF130" s="65"/>
      <c r="AG130" s="53"/>
    </row>
    <row r="131" spans="2:33" ht="65.25" customHeight="1">
      <c r="B131" s="22"/>
      <c r="C131" s="22"/>
      <c r="D131" s="25"/>
      <c r="E131" s="22"/>
      <c r="F131" s="22"/>
      <c r="G131" s="19"/>
      <c r="H131" s="19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94"/>
      <c r="AC131" s="96"/>
      <c r="AD131" s="96"/>
      <c r="AE131" s="65"/>
      <c r="AF131" s="65"/>
      <c r="AG131" s="53"/>
    </row>
    <row r="132" spans="2:33" ht="21" customHeight="1">
      <c r="B132" s="22"/>
      <c r="C132" s="22"/>
      <c r="D132" s="25"/>
      <c r="E132" s="22"/>
      <c r="F132" s="22"/>
      <c r="G132" s="19"/>
      <c r="H132" s="19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94"/>
      <c r="AC132" s="96"/>
      <c r="AD132" s="96"/>
      <c r="AE132" s="65"/>
      <c r="AF132" s="65"/>
      <c r="AG132" s="53"/>
    </row>
    <row r="133" spans="2:33" ht="65.25" customHeight="1">
      <c r="B133" s="22"/>
      <c r="C133" s="22"/>
      <c r="D133" s="25"/>
      <c r="E133" s="22"/>
      <c r="F133" s="22"/>
      <c r="G133" s="19"/>
      <c r="H133" s="19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94"/>
      <c r="AC133" s="96"/>
      <c r="AD133" s="96"/>
      <c r="AE133" s="65"/>
      <c r="AF133" s="65"/>
      <c r="AG133" s="53"/>
    </row>
    <row r="134" spans="2:33" ht="12.75">
      <c r="B134" s="17"/>
      <c r="C134" s="17"/>
      <c r="D134" s="26"/>
      <c r="E134" s="17"/>
      <c r="F134" s="17"/>
      <c r="G134" s="20"/>
      <c r="H134" s="20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104"/>
      <c r="AC134" s="105"/>
      <c r="AD134" s="105"/>
      <c r="AE134" s="106"/>
      <c r="AF134" s="106"/>
      <c r="AG134" s="107"/>
    </row>
    <row r="135" spans="2:33" ht="27" customHeight="1">
      <c r="B135" s="5"/>
      <c r="C135" s="5"/>
      <c r="D135" s="5"/>
      <c r="E135" s="5"/>
      <c r="F135" s="118" t="s">
        <v>17</v>
      </c>
      <c r="G135" s="119"/>
      <c r="H135" s="119"/>
      <c r="I135" s="59">
        <f>SUM(I119:I134)</f>
        <v>0</v>
      </c>
      <c r="J135" s="59">
        <f aca="true" t="shared" si="8" ref="J135:AA135">SUM(J119:J134)</f>
        <v>1197023.44</v>
      </c>
      <c r="K135" s="59">
        <f t="shared" si="8"/>
        <v>0</v>
      </c>
      <c r="L135" s="59">
        <f t="shared" si="8"/>
        <v>1197023.44</v>
      </c>
      <c r="M135" s="59">
        <f t="shared" si="8"/>
        <v>0</v>
      </c>
      <c r="N135" s="59">
        <f t="shared" si="8"/>
        <v>0</v>
      </c>
      <c r="O135" s="59">
        <f t="shared" si="8"/>
        <v>0</v>
      </c>
      <c r="P135" s="59">
        <f t="shared" si="8"/>
        <v>119474.58</v>
      </c>
      <c r="Q135" s="59">
        <f t="shared" si="8"/>
        <v>0</v>
      </c>
      <c r="R135" s="59">
        <f t="shared" si="8"/>
        <v>119474.58</v>
      </c>
      <c r="S135" s="59">
        <f t="shared" si="8"/>
        <v>0</v>
      </c>
      <c r="T135" s="59">
        <f t="shared" si="8"/>
        <v>0</v>
      </c>
      <c r="U135" s="59">
        <f t="shared" si="8"/>
        <v>0</v>
      </c>
      <c r="V135" s="59">
        <f t="shared" si="8"/>
        <v>1077548.8599999999</v>
      </c>
      <c r="W135" s="59">
        <f t="shared" si="8"/>
        <v>0</v>
      </c>
      <c r="X135" s="59">
        <f t="shared" si="8"/>
        <v>1077548.8599999999</v>
      </c>
      <c r="Y135" s="59">
        <f t="shared" si="8"/>
        <v>0</v>
      </c>
      <c r="Z135" s="59">
        <f t="shared" si="8"/>
        <v>0</v>
      </c>
      <c r="AA135" s="59">
        <f t="shared" si="8"/>
        <v>0</v>
      </c>
      <c r="AB135" s="108"/>
      <c r="AC135" s="108"/>
      <c r="AD135" s="108"/>
      <c r="AE135" s="108"/>
      <c r="AF135" s="108"/>
      <c r="AG135" s="108"/>
    </row>
    <row r="136" spans="2:33" ht="27" customHeight="1">
      <c r="B136" s="6"/>
      <c r="C136" s="7"/>
      <c r="D136" s="7"/>
      <c r="E136" s="7"/>
      <c r="F136" s="8"/>
      <c r="G136" s="14"/>
      <c r="H136" s="15" t="s">
        <v>151</v>
      </c>
      <c r="I136" s="59">
        <f>I135</f>
        <v>0</v>
      </c>
      <c r="J136" s="59">
        <f>J135+J100</f>
        <v>11648937.91</v>
      </c>
      <c r="K136" s="59">
        <f aca="true" t="shared" si="9" ref="K136:AA136">K135+K100</f>
        <v>0</v>
      </c>
      <c r="L136" s="59">
        <f t="shared" si="9"/>
        <v>11648937.91</v>
      </c>
      <c r="M136" s="59">
        <f t="shared" si="9"/>
        <v>0</v>
      </c>
      <c r="N136" s="59">
        <f t="shared" si="9"/>
        <v>0</v>
      </c>
      <c r="O136" s="59">
        <f t="shared" si="9"/>
        <v>0</v>
      </c>
      <c r="P136" s="59">
        <f t="shared" si="9"/>
        <v>7000457.32</v>
      </c>
      <c r="Q136" s="59">
        <f t="shared" si="9"/>
        <v>0</v>
      </c>
      <c r="R136" s="59">
        <f t="shared" si="9"/>
        <v>7000457.32</v>
      </c>
      <c r="S136" s="59">
        <f t="shared" si="9"/>
        <v>0</v>
      </c>
      <c r="T136" s="59">
        <f t="shared" si="9"/>
        <v>0</v>
      </c>
      <c r="U136" s="59">
        <f t="shared" si="9"/>
        <v>0</v>
      </c>
      <c r="V136" s="59">
        <f t="shared" si="9"/>
        <v>4648480.59</v>
      </c>
      <c r="W136" s="59">
        <f t="shared" si="9"/>
        <v>0</v>
      </c>
      <c r="X136" s="59">
        <f t="shared" si="9"/>
        <v>4648480.59</v>
      </c>
      <c r="Y136" s="59">
        <f t="shared" si="9"/>
        <v>0</v>
      </c>
      <c r="Z136" s="59">
        <f t="shared" si="9"/>
        <v>0</v>
      </c>
      <c r="AA136" s="59">
        <f t="shared" si="9"/>
        <v>0</v>
      </c>
      <c r="AB136" s="109"/>
      <c r="AC136" s="109"/>
      <c r="AD136" s="109"/>
      <c r="AE136" s="109"/>
      <c r="AF136" s="110"/>
      <c r="AG136" s="110"/>
    </row>
    <row r="137" spans="2:33" ht="27" customHeight="1">
      <c r="B137" s="6"/>
      <c r="C137" s="7"/>
      <c r="D137" s="7"/>
      <c r="E137" s="7"/>
      <c r="F137" s="8"/>
      <c r="G137" s="14"/>
      <c r="H137" s="15" t="s">
        <v>4</v>
      </c>
      <c r="I137" s="59">
        <v>0</v>
      </c>
      <c r="J137" s="59">
        <f>J135+J100+J65+J33</f>
        <v>19844725.3</v>
      </c>
      <c r="K137" s="59">
        <f aca="true" t="shared" si="10" ref="K137:AA137">K135+K100+K65+K33</f>
        <v>0</v>
      </c>
      <c r="L137" s="59">
        <f t="shared" si="10"/>
        <v>19844725.3</v>
      </c>
      <c r="M137" s="59">
        <f t="shared" si="10"/>
        <v>0</v>
      </c>
      <c r="N137" s="59">
        <f t="shared" si="10"/>
        <v>0</v>
      </c>
      <c r="O137" s="59">
        <f t="shared" si="10"/>
        <v>0</v>
      </c>
      <c r="P137" s="59">
        <f t="shared" si="10"/>
        <v>14332288.120000001</v>
      </c>
      <c r="Q137" s="59">
        <f t="shared" si="10"/>
        <v>0</v>
      </c>
      <c r="R137" s="59">
        <f t="shared" si="10"/>
        <v>14332288.120000001</v>
      </c>
      <c r="S137" s="59">
        <f t="shared" si="10"/>
        <v>0</v>
      </c>
      <c r="T137" s="59">
        <f t="shared" si="10"/>
        <v>0</v>
      </c>
      <c r="U137" s="59">
        <f t="shared" si="10"/>
        <v>0</v>
      </c>
      <c r="V137" s="59">
        <f t="shared" si="10"/>
        <v>5512437.18</v>
      </c>
      <c r="W137" s="59">
        <f t="shared" si="10"/>
        <v>0</v>
      </c>
      <c r="X137" s="59">
        <f t="shared" si="10"/>
        <v>5512437.18</v>
      </c>
      <c r="Y137" s="59">
        <f t="shared" si="10"/>
        <v>0</v>
      </c>
      <c r="Z137" s="59">
        <f t="shared" si="10"/>
        <v>0</v>
      </c>
      <c r="AA137" s="59">
        <f t="shared" si="10"/>
        <v>0</v>
      </c>
      <c r="AB137" s="109"/>
      <c r="AC137" s="109"/>
      <c r="AD137" s="109"/>
      <c r="AE137" s="109"/>
      <c r="AF137" s="110"/>
      <c r="AG137" s="110"/>
    </row>
    <row r="138" spans="2:33" ht="20.25" customHeight="1">
      <c r="B138" s="161" t="s">
        <v>45</v>
      </c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</row>
    <row r="139" spans="2:27" ht="20.25" customHeight="1">
      <c r="B139" s="10"/>
      <c r="C139" s="1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27"/>
      <c r="W139" s="27"/>
      <c r="X139" s="27"/>
      <c r="Y139" s="27"/>
      <c r="Z139" s="27"/>
      <c r="AA139" s="27"/>
    </row>
    <row r="140" spans="2:33" ht="20.25" customHeight="1">
      <c r="B140" s="161" t="s">
        <v>49</v>
      </c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</row>
    <row r="141" spans="2:33" ht="20.25" customHeight="1">
      <c r="B141" s="162" t="s">
        <v>44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</row>
    <row r="142" spans="2:27" ht="20.25" customHeight="1"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27"/>
      <c r="W142" s="27"/>
      <c r="X142" s="27"/>
      <c r="Y142" s="27"/>
      <c r="Z142" s="27"/>
      <c r="AA142" s="27"/>
    </row>
    <row r="143" spans="2:27" ht="20.25" customHeight="1">
      <c r="B143" s="28"/>
      <c r="C143" s="28"/>
      <c r="D143" s="28"/>
      <c r="E143" s="28"/>
      <c r="F143" s="28"/>
      <c r="G143" s="9"/>
      <c r="H143" s="164"/>
      <c r="I143" s="164"/>
      <c r="J143" s="164"/>
      <c r="K143" s="2"/>
      <c r="L143" s="28" t="s">
        <v>25</v>
      </c>
      <c r="M143" s="165" t="s">
        <v>36</v>
      </c>
      <c r="N143" s="165"/>
      <c r="O143" s="165"/>
      <c r="P143" s="33" t="s">
        <v>26</v>
      </c>
      <c r="Q143" s="165" t="s">
        <v>102</v>
      </c>
      <c r="R143" s="165"/>
      <c r="S143" s="34" t="s">
        <v>25</v>
      </c>
      <c r="T143" s="52">
        <v>2022</v>
      </c>
      <c r="U143" s="37"/>
      <c r="V143" s="27"/>
      <c r="W143" s="27"/>
      <c r="X143" s="27"/>
      <c r="Y143" s="27"/>
      <c r="Z143" s="27"/>
      <c r="AA143" s="27"/>
    </row>
    <row r="144" spans="2:27" ht="20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2:33" ht="20.25" customHeight="1">
      <c r="B145" s="152" t="s">
        <v>28</v>
      </c>
      <c r="C145" s="152"/>
      <c r="D145" s="29" t="s">
        <v>46</v>
      </c>
      <c r="E145" s="29"/>
      <c r="F145" s="29"/>
      <c r="G145" s="29"/>
      <c r="H145" s="29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27"/>
      <c r="W145" s="27"/>
      <c r="X145" s="27"/>
      <c r="Y145" s="27"/>
      <c r="Z145" s="153" t="s">
        <v>29</v>
      </c>
      <c r="AA145" s="153"/>
      <c r="AB145" s="153"/>
      <c r="AC145" s="153"/>
      <c r="AD145" s="154" t="s">
        <v>104</v>
      </c>
      <c r="AE145" s="154"/>
      <c r="AF145" s="154"/>
      <c r="AG145" s="154"/>
    </row>
    <row r="146" spans="2:27" ht="20.25" customHeight="1">
      <c r="B146" s="16" t="s">
        <v>35</v>
      </c>
      <c r="C146" s="155" t="s">
        <v>47</v>
      </c>
      <c r="D146" s="156"/>
      <c r="E146" s="156"/>
      <c r="F146" s="156"/>
      <c r="G146" s="156"/>
      <c r="H146" s="156"/>
      <c r="I146" s="4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2:33" ht="20.25" customHeight="1">
      <c r="B147" s="152" t="s">
        <v>30</v>
      </c>
      <c r="C147" s="152"/>
      <c r="D147" s="157" t="s">
        <v>48</v>
      </c>
      <c r="E147" s="157"/>
      <c r="F147" s="157"/>
      <c r="G147" s="157"/>
      <c r="H147" s="157"/>
      <c r="I147" s="49"/>
      <c r="J147" s="27"/>
      <c r="K147" s="27"/>
      <c r="L147" s="27"/>
      <c r="M147" s="27"/>
      <c r="N147" s="27"/>
      <c r="O147" s="35" t="s">
        <v>31</v>
      </c>
      <c r="P147" s="36"/>
      <c r="Q147" s="158" t="s">
        <v>77</v>
      </c>
      <c r="R147" s="159"/>
      <c r="S147" s="159"/>
      <c r="T147" s="159"/>
      <c r="U147" s="159"/>
      <c r="V147" s="159"/>
      <c r="W147" s="159"/>
      <c r="X147" s="159"/>
      <c r="Y147" s="159"/>
      <c r="Z147" s="159"/>
      <c r="AA147" s="27"/>
      <c r="AB147" s="160" t="s">
        <v>23</v>
      </c>
      <c r="AC147" s="160"/>
      <c r="AD147" s="160"/>
      <c r="AE147" s="98">
        <v>5</v>
      </c>
      <c r="AF147" s="99" t="s">
        <v>10</v>
      </c>
      <c r="AG147" s="98">
        <v>6</v>
      </c>
    </row>
    <row r="148" spans="5:6" ht="20.25" customHeight="1">
      <c r="E148" s="1"/>
      <c r="F148" s="1"/>
    </row>
    <row r="149" spans="2:33" ht="48.75" customHeight="1">
      <c r="B149" s="139" t="s">
        <v>16</v>
      </c>
      <c r="C149" s="39" t="s">
        <v>20</v>
      </c>
      <c r="D149" s="39" t="s">
        <v>0</v>
      </c>
      <c r="E149" s="39" t="s">
        <v>2</v>
      </c>
      <c r="F149" s="40" t="s">
        <v>21</v>
      </c>
      <c r="G149" s="126" t="s">
        <v>11</v>
      </c>
      <c r="H149" s="143"/>
      <c r="I149" s="60" t="s">
        <v>41</v>
      </c>
      <c r="J149" s="144" t="s">
        <v>32</v>
      </c>
      <c r="K149" s="145"/>
      <c r="L149" s="145"/>
      <c r="M149" s="145"/>
      <c r="N149" s="145"/>
      <c r="O149" s="145"/>
      <c r="P149" s="126" t="s">
        <v>33</v>
      </c>
      <c r="Q149" s="146"/>
      <c r="R149" s="146"/>
      <c r="S149" s="146"/>
      <c r="T149" s="146"/>
      <c r="U149" s="146"/>
      <c r="V149" s="126" t="s">
        <v>43</v>
      </c>
      <c r="W149" s="146"/>
      <c r="X149" s="146"/>
      <c r="Y149" s="146"/>
      <c r="Z149" s="146"/>
      <c r="AA149" s="146"/>
      <c r="AB149" s="147" t="s">
        <v>7</v>
      </c>
      <c r="AC149" s="148"/>
      <c r="AD149" s="50" t="s">
        <v>27</v>
      </c>
      <c r="AE149" s="126" t="s">
        <v>14</v>
      </c>
      <c r="AF149" s="127"/>
      <c r="AG149" s="128" t="s">
        <v>55</v>
      </c>
    </row>
    <row r="150" spans="2:33" ht="20.25" customHeight="1">
      <c r="B150" s="140"/>
      <c r="C150" s="41"/>
      <c r="D150" s="42"/>
      <c r="E150" s="42"/>
      <c r="F150" s="43"/>
      <c r="G150" s="44"/>
      <c r="H150" s="45"/>
      <c r="I150" s="45"/>
      <c r="J150" s="120" t="s">
        <v>4</v>
      </c>
      <c r="K150" s="123" t="s">
        <v>38</v>
      </c>
      <c r="L150" s="132" t="s">
        <v>54</v>
      </c>
      <c r="M150" s="132" t="s">
        <v>37</v>
      </c>
      <c r="N150" s="132" t="s">
        <v>40</v>
      </c>
      <c r="O150" s="132" t="s">
        <v>39</v>
      </c>
      <c r="P150" s="135" t="s">
        <v>4</v>
      </c>
      <c r="Q150" s="138" t="s">
        <v>38</v>
      </c>
      <c r="R150" s="149" t="s">
        <v>54</v>
      </c>
      <c r="S150" s="149" t="s">
        <v>37</v>
      </c>
      <c r="T150" s="149" t="s">
        <v>40</v>
      </c>
      <c r="U150" s="149" t="s">
        <v>39</v>
      </c>
      <c r="V150" s="120" t="s">
        <v>4</v>
      </c>
      <c r="W150" s="123" t="s">
        <v>38</v>
      </c>
      <c r="X150" s="123" t="s">
        <v>54</v>
      </c>
      <c r="Y150" s="123" t="s">
        <v>37</v>
      </c>
      <c r="Z150" s="123" t="s">
        <v>40</v>
      </c>
      <c r="AA150" s="123" t="s">
        <v>39</v>
      </c>
      <c r="AB150" s="38"/>
      <c r="AC150" s="38"/>
      <c r="AD150" s="38"/>
      <c r="AE150" s="38"/>
      <c r="AF150" s="38"/>
      <c r="AG150" s="129"/>
    </row>
    <row r="151" spans="2:33" ht="20.25" customHeight="1">
      <c r="B151" s="141"/>
      <c r="C151" s="42" t="s">
        <v>24</v>
      </c>
      <c r="D151" s="42" t="s">
        <v>1</v>
      </c>
      <c r="E151" s="42" t="s">
        <v>3</v>
      </c>
      <c r="F151" s="42" t="s">
        <v>22</v>
      </c>
      <c r="G151" s="42" t="s">
        <v>12</v>
      </c>
      <c r="H151" s="42" t="s">
        <v>13</v>
      </c>
      <c r="I151" s="42" t="s">
        <v>42</v>
      </c>
      <c r="J151" s="121"/>
      <c r="K151" s="121"/>
      <c r="L151" s="133"/>
      <c r="M151" s="133"/>
      <c r="N151" s="133" t="s">
        <v>34</v>
      </c>
      <c r="O151" s="133"/>
      <c r="P151" s="136"/>
      <c r="Q151" s="136"/>
      <c r="R151" s="150"/>
      <c r="S151" s="150"/>
      <c r="T151" s="150" t="s">
        <v>34</v>
      </c>
      <c r="U151" s="150"/>
      <c r="V151" s="121"/>
      <c r="W151" s="124"/>
      <c r="X151" s="124"/>
      <c r="Y151" s="124"/>
      <c r="Z151" s="124"/>
      <c r="AA151" s="124"/>
      <c r="AB151" s="115" t="s">
        <v>5</v>
      </c>
      <c r="AC151" s="115" t="s">
        <v>6</v>
      </c>
      <c r="AD151" s="115" t="s">
        <v>6</v>
      </c>
      <c r="AE151" s="115" t="s">
        <v>8</v>
      </c>
      <c r="AF151" s="115" t="s">
        <v>9</v>
      </c>
      <c r="AG151" s="130"/>
    </row>
    <row r="152" spans="2:33" ht="20.25" customHeight="1">
      <c r="B152" s="142"/>
      <c r="C152" s="46" t="s">
        <v>19</v>
      </c>
      <c r="D152" s="47"/>
      <c r="E152" s="47"/>
      <c r="F152" s="47"/>
      <c r="G152" s="46" t="s">
        <v>15</v>
      </c>
      <c r="H152" s="46" t="s">
        <v>15</v>
      </c>
      <c r="I152" s="46"/>
      <c r="J152" s="131"/>
      <c r="K152" s="131"/>
      <c r="L152" s="134"/>
      <c r="M152" s="134"/>
      <c r="N152" s="134"/>
      <c r="O152" s="134"/>
      <c r="P152" s="137"/>
      <c r="Q152" s="137"/>
      <c r="R152" s="151"/>
      <c r="S152" s="151"/>
      <c r="T152" s="151"/>
      <c r="U152" s="151"/>
      <c r="V152" s="122"/>
      <c r="W152" s="125"/>
      <c r="X152" s="125"/>
      <c r="Y152" s="125"/>
      <c r="Z152" s="125"/>
      <c r="AA152" s="125"/>
      <c r="AB152" s="116"/>
      <c r="AC152" s="116"/>
      <c r="AD152" s="117"/>
      <c r="AE152" s="116"/>
      <c r="AF152" s="116"/>
      <c r="AG152" s="116"/>
    </row>
    <row r="153" spans="2:33" ht="20.25" customHeight="1">
      <c r="B153" s="21"/>
      <c r="C153" s="21"/>
      <c r="D153" s="24"/>
      <c r="E153" s="21"/>
      <c r="F153" s="21"/>
      <c r="G153" s="18"/>
      <c r="H153" s="18"/>
      <c r="I153" s="51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100"/>
      <c r="AC153" s="101"/>
      <c r="AD153" s="101"/>
      <c r="AE153" s="102"/>
      <c r="AF153" s="102"/>
      <c r="AG153" s="103"/>
    </row>
    <row r="154" spans="2:33" ht="66" customHeight="1">
      <c r="B154" s="54" t="s">
        <v>78</v>
      </c>
      <c r="C154" s="54" t="s">
        <v>79</v>
      </c>
      <c r="D154" s="54" t="s">
        <v>80</v>
      </c>
      <c r="E154" s="54" t="s">
        <v>81</v>
      </c>
      <c r="F154" s="53" t="s">
        <v>53</v>
      </c>
      <c r="G154" s="55">
        <v>44697</v>
      </c>
      <c r="H154" s="55">
        <v>44756</v>
      </c>
      <c r="I154" s="56">
        <v>0</v>
      </c>
      <c r="J154" s="57">
        <f>K154+L154+M154+N154+O154</f>
        <v>1195940.25</v>
      </c>
      <c r="K154" s="57">
        <v>0</v>
      </c>
      <c r="L154" s="57">
        <v>1195940.25</v>
      </c>
      <c r="M154" s="57">
        <v>0</v>
      </c>
      <c r="N154" s="57">
        <v>0</v>
      </c>
      <c r="O154" s="57">
        <v>0</v>
      </c>
      <c r="P154" s="57">
        <f>Q154+R154+S154+T154+U154</f>
        <v>1190075.13</v>
      </c>
      <c r="Q154" s="57">
        <v>0</v>
      </c>
      <c r="R154" s="57">
        <v>1190075.13</v>
      </c>
      <c r="S154" s="57">
        <v>0</v>
      </c>
      <c r="T154" s="57">
        <v>0</v>
      </c>
      <c r="U154" s="57">
        <v>0</v>
      </c>
      <c r="V154" s="57">
        <f>W154+X154+Y154+AA154+Z154</f>
        <v>5865.120000000112</v>
      </c>
      <c r="W154" s="57">
        <v>0</v>
      </c>
      <c r="X154" s="57">
        <f>L154-R154</f>
        <v>5865.120000000112</v>
      </c>
      <c r="Y154" s="57">
        <v>0</v>
      </c>
      <c r="Z154" s="57">
        <v>0</v>
      </c>
      <c r="AA154" s="57">
        <v>0</v>
      </c>
      <c r="AB154" s="53" t="s">
        <v>88</v>
      </c>
      <c r="AC154" s="62">
        <v>320</v>
      </c>
      <c r="AD154" s="62">
        <v>320</v>
      </c>
      <c r="AE154" s="63">
        <v>1</v>
      </c>
      <c r="AF154" s="64">
        <f>(R154*100)/L154</f>
        <v>99.50958085071557</v>
      </c>
      <c r="AG154" s="53"/>
    </row>
    <row r="155" spans="2:33" ht="20.25" customHeight="1">
      <c r="B155" s="22"/>
      <c r="C155" s="22"/>
      <c r="D155" s="25"/>
      <c r="E155" s="22"/>
      <c r="F155" s="22"/>
      <c r="G155" s="19"/>
      <c r="H155" s="19"/>
      <c r="I155" s="56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3"/>
      <c r="AC155" s="61"/>
      <c r="AD155" s="61"/>
      <c r="AE155" s="65"/>
      <c r="AF155" s="65"/>
      <c r="AG155" s="53"/>
    </row>
    <row r="156" spans="2:33" ht="66" customHeight="1">
      <c r="B156" s="22"/>
      <c r="C156" s="22"/>
      <c r="D156" s="25"/>
      <c r="E156" s="22"/>
      <c r="F156" s="22"/>
      <c r="G156" s="19"/>
      <c r="H156" s="19"/>
      <c r="I156" s="56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3"/>
      <c r="AC156" s="61"/>
      <c r="AD156" s="61"/>
      <c r="AE156" s="65"/>
      <c r="AF156" s="65"/>
      <c r="AG156" s="53"/>
    </row>
    <row r="157" spans="2:33" ht="20.25" customHeight="1">
      <c r="B157" s="22"/>
      <c r="C157" s="22"/>
      <c r="D157" s="25"/>
      <c r="E157" s="22"/>
      <c r="F157" s="22"/>
      <c r="G157" s="19"/>
      <c r="H157" s="19"/>
      <c r="I157" s="56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94"/>
      <c r="AC157" s="96"/>
      <c r="AD157" s="96"/>
      <c r="AE157" s="65"/>
      <c r="AF157" s="65"/>
      <c r="AG157" s="53"/>
    </row>
    <row r="158" spans="2:33" ht="66" customHeight="1">
      <c r="B158" s="22"/>
      <c r="C158" s="22"/>
      <c r="D158" s="25"/>
      <c r="E158" s="22"/>
      <c r="F158" s="22"/>
      <c r="G158" s="19"/>
      <c r="H158" s="19"/>
      <c r="I158" s="56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94"/>
      <c r="AC158" s="96"/>
      <c r="AD158" s="96"/>
      <c r="AE158" s="65"/>
      <c r="AF158" s="65"/>
      <c r="AG158" s="53"/>
    </row>
    <row r="159" spans="2:33" ht="20.25" customHeight="1">
      <c r="B159" s="22"/>
      <c r="C159" s="22"/>
      <c r="D159" s="25"/>
      <c r="E159" s="22"/>
      <c r="F159" s="22"/>
      <c r="G159" s="19"/>
      <c r="H159" s="19"/>
      <c r="I159" s="56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94"/>
      <c r="AC159" s="96"/>
      <c r="AD159" s="96"/>
      <c r="AE159" s="65"/>
      <c r="AF159" s="65"/>
      <c r="AG159" s="53"/>
    </row>
    <row r="160" spans="2:33" ht="66" customHeight="1">
      <c r="B160" s="22"/>
      <c r="C160" s="22"/>
      <c r="D160" s="25"/>
      <c r="E160" s="22"/>
      <c r="F160" s="22"/>
      <c r="G160" s="19"/>
      <c r="H160" s="19"/>
      <c r="I160" s="56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94"/>
      <c r="AC160" s="96"/>
      <c r="AD160" s="96"/>
      <c r="AE160" s="65"/>
      <c r="AF160" s="65"/>
      <c r="AG160" s="53"/>
    </row>
    <row r="161" spans="2:33" ht="20.25" customHeight="1">
      <c r="B161" s="22"/>
      <c r="C161" s="22"/>
      <c r="D161" s="25"/>
      <c r="E161" s="22"/>
      <c r="F161" s="22"/>
      <c r="G161" s="19"/>
      <c r="H161" s="19"/>
      <c r="I161" s="56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94"/>
      <c r="AC161" s="96"/>
      <c r="AD161" s="96"/>
      <c r="AE161" s="65"/>
      <c r="AF161" s="65"/>
      <c r="AG161" s="53"/>
    </row>
    <row r="162" spans="2:33" ht="66" customHeight="1">
      <c r="B162" s="22"/>
      <c r="C162" s="22"/>
      <c r="D162" s="25"/>
      <c r="E162" s="22"/>
      <c r="F162" s="22"/>
      <c r="G162" s="19"/>
      <c r="H162" s="19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94"/>
      <c r="AC162" s="96"/>
      <c r="AD162" s="96"/>
      <c r="AE162" s="65"/>
      <c r="AF162" s="65"/>
      <c r="AG162" s="53"/>
    </row>
    <row r="163" spans="2:33" ht="20.25" customHeight="1">
      <c r="B163" s="22"/>
      <c r="C163" s="22"/>
      <c r="D163" s="25"/>
      <c r="E163" s="22"/>
      <c r="F163" s="22"/>
      <c r="G163" s="19"/>
      <c r="H163" s="19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94"/>
      <c r="AC163" s="96"/>
      <c r="AD163" s="96"/>
      <c r="AE163" s="65"/>
      <c r="AF163" s="65"/>
      <c r="AG163" s="53"/>
    </row>
    <row r="164" spans="2:33" ht="66" customHeight="1">
      <c r="B164" s="22"/>
      <c r="C164" s="22"/>
      <c r="D164" s="25"/>
      <c r="E164" s="22"/>
      <c r="F164" s="22"/>
      <c r="G164" s="19"/>
      <c r="H164" s="19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94"/>
      <c r="AC164" s="96"/>
      <c r="AD164" s="96"/>
      <c r="AE164" s="65"/>
      <c r="AF164" s="65"/>
      <c r="AG164" s="53"/>
    </row>
    <row r="165" spans="2:33" ht="20.25" customHeight="1">
      <c r="B165" s="22"/>
      <c r="C165" s="22"/>
      <c r="D165" s="25"/>
      <c r="E165" s="22"/>
      <c r="F165" s="22"/>
      <c r="G165" s="19"/>
      <c r="H165" s="19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94"/>
      <c r="AC165" s="96"/>
      <c r="AD165" s="96"/>
      <c r="AE165" s="65"/>
      <c r="AF165" s="65"/>
      <c r="AG165" s="53"/>
    </row>
    <row r="166" spans="2:33" ht="66" customHeight="1">
      <c r="B166" s="22"/>
      <c r="C166" s="22"/>
      <c r="D166" s="25"/>
      <c r="E166" s="22"/>
      <c r="F166" s="22"/>
      <c r="G166" s="19"/>
      <c r="H166" s="19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94"/>
      <c r="AC166" s="96"/>
      <c r="AD166" s="96"/>
      <c r="AE166" s="65"/>
      <c r="AF166" s="65"/>
      <c r="AG166" s="53"/>
    </row>
    <row r="167" spans="2:33" ht="20.25" customHeight="1">
      <c r="B167" s="22"/>
      <c r="C167" s="22"/>
      <c r="D167" s="25"/>
      <c r="E167" s="22"/>
      <c r="F167" s="22"/>
      <c r="G167" s="19"/>
      <c r="H167" s="19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94"/>
      <c r="AC167" s="96"/>
      <c r="AD167" s="96"/>
      <c r="AE167" s="65"/>
      <c r="AF167" s="65"/>
      <c r="AG167" s="53"/>
    </row>
    <row r="168" spans="2:33" ht="66" customHeight="1">
      <c r="B168" s="22"/>
      <c r="C168" s="22"/>
      <c r="D168" s="25"/>
      <c r="E168" s="22"/>
      <c r="F168" s="22"/>
      <c r="G168" s="19"/>
      <c r="H168" s="19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94"/>
      <c r="AC168" s="96"/>
      <c r="AD168" s="96"/>
      <c r="AE168" s="65"/>
      <c r="AF168" s="65"/>
      <c r="AG168" s="53"/>
    </row>
    <row r="169" spans="2:33" ht="24.75" customHeight="1">
      <c r="B169" s="5"/>
      <c r="C169" s="5"/>
      <c r="D169" s="5"/>
      <c r="E169" s="5"/>
      <c r="F169" s="118" t="s">
        <v>17</v>
      </c>
      <c r="G169" s="119"/>
      <c r="H169" s="119"/>
      <c r="I169" s="59">
        <f aca="true" t="shared" si="11" ref="I169:AA169">SUM(I154:I168)</f>
        <v>0</v>
      </c>
      <c r="J169" s="59">
        <f t="shared" si="11"/>
        <v>1195940.25</v>
      </c>
      <c r="K169" s="59">
        <f t="shared" si="11"/>
        <v>0</v>
      </c>
      <c r="L169" s="59">
        <f t="shared" si="11"/>
        <v>1195940.25</v>
      </c>
      <c r="M169" s="59">
        <f t="shared" si="11"/>
        <v>0</v>
      </c>
      <c r="N169" s="59">
        <f t="shared" si="11"/>
        <v>0</v>
      </c>
      <c r="O169" s="59">
        <f t="shared" si="11"/>
        <v>0</v>
      </c>
      <c r="P169" s="59">
        <f t="shared" si="11"/>
        <v>1190075.13</v>
      </c>
      <c r="Q169" s="59">
        <f t="shared" si="11"/>
        <v>0</v>
      </c>
      <c r="R169" s="59">
        <f t="shared" si="11"/>
        <v>1190075.13</v>
      </c>
      <c r="S169" s="59">
        <f t="shared" si="11"/>
        <v>0</v>
      </c>
      <c r="T169" s="59">
        <f t="shared" si="11"/>
        <v>0</v>
      </c>
      <c r="U169" s="59">
        <f t="shared" si="11"/>
        <v>0</v>
      </c>
      <c r="V169" s="59">
        <f t="shared" si="11"/>
        <v>5865.120000000112</v>
      </c>
      <c r="W169" s="59">
        <f t="shared" si="11"/>
        <v>0</v>
      </c>
      <c r="X169" s="59">
        <f t="shared" si="11"/>
        <v>5865.120000000112</v>
      </c>
      <c r="Y169" s="59">
        <f t="shared" si="11"/>
        <v>0</v>
      </c>
      <c r="Z169" s="59">
        <f t="shared" si="11"/>
        <v>0</v>
      </c>
      <c r="AA169" s="59">
        <f t="shared" si="11"/>
        <v>0</v>
      </c>
      <c r="AB169" s="108"/>
      <c r="AC169" s="108"/>
      <c r="AD169" s="108"/>
      <c r="AE169" s="108"/>
      <c r="AF169" s="108"/>
      <c r="AG169" s="108"/>
    </row>
    <row r="170" spans="2:33" ht="24.75" customHeight="1">
      <c r="B170" s="6"/>
      <c r="C170" s="7"/>
      <c r="D170" s="7"/>
      <c r="E170" s="7"/>
      <c r="F170" s="8"/>
      <c r="G170" s="14"/>
      <c r="H170" s="15" t="s">
        <v>18</v>
      </c>
      <c r="I170" s="59">
        <f>I169</f>
        <v>0</v>
      </c>
      <c r="J170" s="59">
        <f aca="true" t="shared" si="12" ref="J170:AA170">J169</f>
        <v>1195940.25</v>
      </c>
      <c r="K170" s="59">
        <f t="shared" si="12"/>
        <v>0</v>
      </c>
      <c r="L170" s="59">
        <f t="shared" si="12"/>
        <v>1195940.25</v>
      </c>
      <c r="M170" s="59">
        <f t="shared" si="12"/>
        <v>0</v>
      </c>
      <c r="N170" s="59">
        <f t="shared" si="12"/>
        <v>0</v>
      </c>
      <c r="O170" s="59">
        <f t="shared" si="12"/>
        <v>0</v>
      </c>
      <c r="P170" s="59">
        <f t="shared" si="12"/>
        <v>1190075.13</v>
      </c>
      <c r="Q170" s="59">
        <f t="shared" si="12"/>
        <v>0</v>
      </c>
      <c r="R170" s="59">
        <f t="shared" si="12"/>
        <v>1190075.13</v>
      </c>
      <c r="S170" s="59">
        <f t="shared" si="12"/>
        <v>0</v>
      </c>
      <c r="T170" s="59">
        <f t="shared" si="12"/>
        <v>0</v>
      </c>
      <c r="U170" s="59">
        <f t="shared" si="12"/>
        <v>0</v>
      </c>
      <c r="V170" s="59">
        <f t="shared" si="12"/>
        <v>5865.120000000112</v>
      </c>
      <c r="W170" s="59">
        <f t="shared" si="12"/>
        <v>0</v>
      </c>
      <c r="X170" s="59">
        <f t="shared" si="12"/>
        <v>5865.120000000112</v>
      </c>
      <c r="Y170" s="59">
        <f t="shared" si="12"/>
        <v>0</v>
      </c>
      <c r="Z170" s="59">
        <f t="shared" si="12"/>
        <v>0</v>
      </c>
      <c r="AA170" s="59">
        <f t="shared" si="12"/>
        <v>0</v>
      </c>
      <c r="AB170" s="109"/>
      <c r="AC170" s="109"/>
      <c r="AD170" s="109"/>
      <c r="AE170" s="109"/>
      <c r="AF170" s="110"/>
      <c r="AG170" s="110"/>
    </row>
    <row r="171" spans="2:33" ht="24.75" customHeight="1">
      <c r="B171" s="6"/>
      <c r="C171" s="7"/>
      <c r="D171" s="7"/>
      <c r="E171" s="7"/>
      <c r="F171" s="8"/>
      <c r="G171" s="14"/>
      <c r="H171" s="15" t="s">
        <v>4</v>
      </c>
      <c r="I171" s="59">
        <f>I169+I100+I33</f>
        <v>0</v>
      </c>
      <c r="J171" s="59">
        <f>J169+J135+J100+J65+J33</f>
        <v>21040665.55</v>
      </c>
      <c r="K171" s="59">
        <f aca="true" t="shared" si="13" ref="K171:AA171">K169+K135+K100+K65+K33</f>
        <v>0</v>
      </c>
      <c r="L171" s="59">
        <f t="shared" si="13"/>
        <v>21040665.55</v>
      </c>
      <c r="M171" s="59">
        <f t="shared" si="13"/>
        <v>0</v>
      </c>
      <c r="N171" s="59">
        <f t="shared" si="13"/>
        <v>0</v>
      </c>
      <c r="O171" s="59">
        <f t="shared" si="13"/>
        <v>0</v>
      </c>
      <c r="P171" s="59">
        <f t="shared" si="13"/>
        <v>15522363.25</v>
      </c>
      <c r="Q171" s="59">
        <f t="shared" si="13"/>
        <v>0</v>
      </c>
      <c r="R171" s="59">
        <f t="shared" si="13"/>
        <v>15522363.25</v>
      </c>
      <c r="S171" s="59">
        <f t="shared" si="13"/>
        <v>0</v>
      </c>
      <c r="T171" s="59">
        <f t="shared" si="13"/>
        <v>0</v>
      </c>
      <c r="U171" s="59">
        <f t="shared" si="13"/>
        <v>0</v>
      </c>
      <c r="V171" s="59">
        <f t="shared" si="13"/>
        <v>5518302.3</v>
      </c>
      <c r="W171" s="59">
        <f t="shared" si="13"/>
        <v>0</v>
      </c>
      <c r="X171" s="59">
        <f t="shared" si="13"/>
        <v>5518302.3</v>
      </c>
      <c r="Y171" s="59">
        <f t="shared" si="13"/>
        <v>0</v>
      </c>
      <c r="Z171" s="59">
        <f t="shared" si="13"/>
        <v>0</v>
      </c>
      <c r="AA171" s="59">
        <f t="shared" si="13"/>
        <v>0</v>
      </c>
      <c r="AB171" s="109"/>
      <c r="AC171" s="109"/>
      <c r="AD171" s="109"/>
      <c r="AE171" s="109"/>
      <c r="AF171" s="110"/>
      <c r="AG171" s="110"/>
    </row>
    <row r="173" spans="2:33" ht="20.25" customHeight="1">
      <c r="B173" s="161" t="s">
        <v>45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</row>
    <row r="174" spans="2:27" ht="20.25" customHeight="1">
      <c r="B174" s="10"/>
      <c r="C174" s="1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27"/>
      <c r="W174" s="27"/>
      <c r="X174" s="27"/>
      <c r="Y174" s="27"/>
      <c r="Z174" s="27"/>
      <c r="AA174" s="27"/>
    </row>
    <row r="175" spans="2:33" ht="20.25" customHeight="1">
      <c r="B175" s="161" t="s">
        <v>49</v>
      </c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</row>
    <row r="176" spans="2:33" ht="20.25" customHeight="1">
      <c r="B176" s="162" t="s">
        <v>44</v>
      </c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</row>
    <row r="177" spans="2:27" ht="20.25" customHeight="1"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27"/>
      <c r="W177" s="27"/>
      <c r="X177" s="27"/>
      <c r="Y177" s="27"/>
      <c r="Z177" s="27"/>
      <c r="AA177" s="27"/>
    </row>
    <row r="178" spans="2:27" ht="20.25" customHeight="1">
      <c r="B178" s="28"/>
      <c r="C178" s="28"/>
      <c r="D178" s="28"/>
      <c r="E178" s="28"/>
      <c r="F178" s="28"/>
      <c r="G178" s="9"/>
      <c r="H178" s="164"/>
      <c r="I178" s="164"/>
      <c r="J178" s="164"/>
      <c r="K178" s="2"/>
      <c r="L178" s="28" t="s">
        <v>25</v>
      </c>
      <c r="M178" s="165" t="s">
        <v>36</v>
      </c>
      <c r="N178" s="165"/>
      <c r="O178" s="165"/>
      <c r="P178" s="33" t="s">
        <v>26</v>
      </c>
      <c r="Q178" s="165" t="s">
        <v>102</v>
      </c>
      <c r="R178" s="165"/>
      <c r="S178" s="34" t="s">
        <v>25</v>
      </c>
      <c r="T178" s="52">
        <v>2022</v>
      </c>
      <c r="U178" s="37"/>
      <c r="V178" s="27"/>
      <c r="W178" s="27"/>
      <c r="X178" s="27"/>
      <c r="Y178" s="27"/>
      <c r="Z178" s="27"/>
      <c r="AA178" s="27"/>
    </row>
    <row r="179" spans="2:27" ht="20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2:33" ht="20.25" customHeight="1">
      <c r="B180" s="152" t="s">
        <v>28</v>
      </c>
      <c r="C180" s="152"/>
      <c r="D180" s="29" t="s">
        <v>46</v>
      </c>
      <c r="E180" s="29"/>
      <c r="F180" s="29"/>
      <c r="G180" s="29"/>
      <c r="H180" s="29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27"/>
      <c r="W180" s="27"/>
      <c r="X180" s="27"/>
      <c r="Y180" s="27"/>
      <c r="Z180" s="153" t="s">
        <v>29</v>
      </c>
      <c r="AA180" s="153"/>
      <c r="AB180" s="153"/>
      <c r="AC180" s="153"/>
      <c r="AD180" s="154" t="s">
        <v>104</v>
      </c>
      <c r="AE180" s="154"/>
      <c r="AF180" s="154"/>
      <c r="AG180" s="154"/>
    </row>
    <row r="181" spans="2:27" ht="20.25" customHeight="1">
      <c r="B181" s="16" t="s">
        <v>35</v>
      </c>
      <c r="C181" s="155" t="s">
        <v>47</v>
      </c>
      <c r="D181" s="156"/>
      <c r="E181" s="156"/>
      <c r="F181" s="156"/>
      <c r="G181" s="156"/>
      <c r="H181" s="156"/>
      <c r="I181" s="4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2:33" ht="20.25" customHeight="1">
      <c r="B182" s="152" t="s">
        <v>30</v>
      </c>
      <c r="C182" s="152"/>
      <c r="D182" s="157" t="s">
        <v>48</v>
      </c>
      <c r="E182" s="157"/>
      <c r="F182" s="157"/>
      <c r="G182" s="157"/>
      <c r="H182" s="157"/>
      <c r="I182" s="49"/>
      <c r="J182" s="27"/>
      <c r="K182" s="27"/>
      <c r="L182" s="27"/>
      <c r="M182" s="27"/>
      <c r="N182" s="27"/>
      <c r="O182" s="35" t="s">
        <v>31</v>
      </c>
      <c r="P182" s="36"/>
      <c r="Q182" s="158" t="s">
        <v>87</v>
      </c>
      <c r="R182" s="159"/>
      <c r="S182" s="159"/>
      <c r="T182" s="159"/>
      <c r="U182" s="159"/>
      <c r="V182" s="159"/>
      <c r="W182" s="159"/>
      <c r="X182" s="159"/>
      <c r="Y182" s="159"/>
      <c r="Z182" s="159"/>
      <c r="AA182" s="27"/>
      <c r="AB182" s="160" t="s">
        <v>23</v>
      </c>
      <c r="AC182" s="160"/>
      <c r="AD182" s="160"/>
      <c r="AE182" s="98">
        <v>6</v>
      </c>
      <c r="AF182" s="99" t="s">
        <v>10</v>
      </c>
      <c r="AG182" s="98">
        <v>6</v>
      </c>
    </row>
    <row r="183" spans="5:6" ht="20.25" customHeight="1">
      <c r="E183" s="1"/>
      <c r="F183" s="1"/>
    </row>
    <row r="184" spans="2:33" ht="45.75" customHeight="1">
      <c r="B184" s="139" t="s">
        <v>16</v>
      </c>
      <c r="C184" s="39" t="s">
        <v>20</v>
      </c>
      <c r="D184" s="39" t="s">
        <v>0</v>
      </c>
      <c r="E184" s="39" t="s">
        <v>2</v>
      </c>
      <c r="F184" s="40" t="s">
        <v>21</v>
      </c>
      <c r="G184" s="126" t="s">
        <v>11</v>
      </c>
      <c r="H184" s="143"/>
      <c r="I184" s="60" t="s">
        <v>41</v>
      </c>
      <c r="J184" s="144" t="s">
        <v>32</v>
      </c>
      <c r="K184" s="145"/>
      <c r="L184" s="145"/>
      <c r="M184" s="145"/>
      <c r="N184" s="145"/>
      <c r="O184" s="166"/>
      <c r="P184" s="126" t="s">
        <v>33</v>
      </c>
      <c r="Q184" s="146"/>
      <c r="R184" s="146"/>
      <c r="S184" s="146"/>
      <c r="T184" s="146"/>
      <c r="U184" s="146"/>
      <c r="V184" s="126" t="s">
        <v>43</v>
      </c>
      <c r="W184" s="146"/>
      <c r="X184" s="146"/>
      <c r="Y184" s="146"/>
      <c r="Z184" s="146"/>
      <c r="AA184" s="146"/>
      <c r="AB184" s="147" t="s">
        <v>7</v>
      </c>
      <c r="AC184" s="148"/>
      <c r="AD184" s="50" t="s">
        <v>27</v>
      </c>
      <c r="AE184" s="126" t="s">
        <v>14</v>
      </c>
      <c r="AF184" s="127"/>
      <c r="AG184" s="128" t="s">
        <v>55</v>
      </c>
    </row>
    <row r="185" spans="2:33" ht="20.25" customHeight="1">
      <c r="B185" s="140"/>
      <c r="C185" s="41"/>
      <c r="D185" s="42"/>
      <c r="E185" s="42"/>
      <c r="F185" s="43"/>
      <c r="G185" s="44"/>
      <c r="H185" s="45"/>
      <c r="I185" s="45"/>
      <c r="J185" s="120" t="s">
        <v>4</v>
      </c>
      <c r="K185" s="123" t="s">
        <v>38</v>
      </c>
      <c r="L185" s="132" t="s">
        <v>54</v>
      </c>
      <c r="M185" s="132" t="s">
        <v>37</v>
      </c>
      <c r="N185" s="132" t="s">
        <v>40</v>
      </c>
      <c r="O185" s="132" t="s">
        <v>39</v>
      </c>
      <c r="P185" s="135" t="s">
        <v>4</v>
      </c>
      <c r="Q185" s="138" t="s">
        <v>38</v>
      </c>
      <c r="R185" s="149" t="s">
        <v>54</v>
      </c>
      <c r="S185" s="149" t="s">
        <v>37</v>
      </c>
      <c r="T185" s="149" t="s">
        <v>40</v>
      </c>
      <c r="U185" s="149" t="s">
        <v>39</v>
      </c>
      <c r="V185" s="120" t="s">
        <v>4</v>
      </c>
      <c r="W185" s="123" t="s">
        <v>38</v>
      </c>
      <c r="X185" s="123" t="s">
        <v>54</v>
      </c>
      <c r="Y185" s="123" t="s">
        <v>37</v>
      </c>
      <c r="Z185" s="123" t="s">
        <v>40</v>
      </c>
      <c r="AA185" s="123" t="s">
        <v>39</v>
      </c>
      <c r="AB185" s="38"/>
      <c r="AC185" s="38"/>
      <c r="AD185" s="38"/>
      <c r="AE185" s="38"/>
      <c r="AF185" s="38"/>
      <c r="AG185" s="129"/>
    </row>
    <row r="186" spans="2:33" ht="20.25" customHeight="1">
      <c r="B186" s="141"/>
      <c r="C186" s="42" t="s">
        <v>24</v>
      </c>
      <c r="D186" s="42" t="s">
        <v>1</v>
      </c>
      <c r="E186" s="42" t="s">
        <v>3</v>
      </c>
      <c r="F186" s="42" t="s">
        <v>22</v>
      </c>
      <c r="G186" s="42" t="s">
        <v>12</v>
      </c>
      <c r="H186" s="42" t="s">
        <v>13</v>
      </c>
      <c r="I186" s="42" t="s">
        <v>42</v>
      </c>
      <c r="J186" s="121"/>
      <c r="K186" s="121"/>
      <c r="L186" s="133"/>
      <c r="M186" s="133"/>
      <c r="N186" s="133" t="s">
        <v>34</v>
      </c>
      <c r="O186" s="133"/>
      <c r="P186" s="136"/>
      <c r="Q186" s="136"/>
      <c r="R186" s="150"/>
      <c r="S186" s="150"/>
      <c r="T186" s="150" t="s">
        <v>34</v>
      </c>
      <c r="U186" s="150"/>
      <c r="V186" s="121"/>
      <c r="W186" s="124"/>
      <c r="X186" s="124"/>
      <c r="Y186" s="124"/>
      <c r="Z186" s="124"/>
      <c r="AA186" s="124"/>
      <c r="AB186" s="115" t="s">
        <v>5</v>
      </c>
      <c r="AC186" s="115" t="s">
        <v>6</v>
      </c>
      <c r="AD186" s="115" t="s">
        <v>6</v>
      </c>
      <c r="AE186" s="115" t="s">
        <v>8</v>
      </c>
      <c r="AF186" s="115" t="s">
        <v>9</v>
      </c>
      <c r="AG186" s="130"/>
    </row>
    <row r="187" spans="2:33" ht="20.25" customHeight="1">
      <c r="B187" s="142"/>
      <c r="C187" s="46" t="s">
        <v>19</v>
      </c>
      <c r="D187" s="47"/>
      <c r="E187" s="47"/>
      <c r="F187" s="47"/>
      <c r="G187" s="46" t="s">
        <v>15</v>
      </c>
      <c r="H187" s="46" t="s">
        <v>15</v>
      </c>
      <c r="I187" s="46"/>
      <c r="J187" s="131"/>
      <c r="K187" s="131"/>
      <c r="L187" s="134"/>
      <c r="M187" s="134"/>
      <c r="N187" s="134"/>
      <c r="O187" s="134"/>
      <c r="P187" s="137"/>
      <c r="Q187" s="137"/>
      <c r="R187" s="151"/>
      <c r="S187" s="151"/>
      <c r="T187" s="151"/>
      <c r="U187" s="151"/>
      <c r="V187" s="122"/>
      <c r="W187" s="125"/>
      <c r="X187" s="125"/>
      <c r="Y187" s="125"/>
      <c r="Z187" s="125"/>
      <c r="AA187" s="125"/>
      <c r="AB187" s="116"/>
      <c r="AC187" s="116"/>
      <c r="AD187" s="117"/>
      <c r="AE187" s="116"/>
      <c r="AF187" s="116"/>
      <c r="AG187" s="116"/>
    </row>
    <row r="188" spans="2:33" ht="20.25" customHeight="1">
      <c r="B188" s="21"/>
      <c r="C188" s="21"/>
      <c r="D188" s="24"/>
      <c r="E188" s="21"/>
      <c r="F188" s="21"/>
      <c r="G188" s="18"/>
      <c r="H188" s="18"/>
      <c r="I188" s="51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100"/>
      <c r="AC188" s="101"/>
      <c r="AD188" s="101"/>
      <c r="AE188" s="102"/>
      <c r="AF188" s="102"/>
      <c r="AG188" s="103"/>
    </row>
    <row r="189" spans="2:33" ht="65.25" customHeight="1">
      <c r="B189" s="54" t="s">
        <v>82</v>
      </c>
      <c r="C189" s="54" t="s">
        <v>84</v>
      </c>
      <c r="D189" s="54" t="s">
        <v>85</v>
      </c>
      <c r="E189" s="54" t="s">
        <v>81</v>
      </c>
      <c r="F189" s="53" t="s">
        <v>53</v>
      </c>
      <c r="G189" s="55">
        <v>44697</v>
      </c>
      <c r="H189" s="55">
        <v>44756</v>
      </c>
      <c r="I189" s="56">
        <v>0</v>
      </c>
      <c r="J189" s="57">
        <f>K189+L189+M189+N189+O189</f>
        <v>1324115.67</v>
      </c>
      <c r="K189" s="57">
        <v>0</v>
      </c>
      <c r="L189" s="57">
        <v>1324115.67</v>
      </c>
      <c r="M189" s="57">
        <v>0</v>
      </c>
      <c r="N189" s="57">
        <v>0</v>
      </c>
      <c r="O189" s="57">
        <v>0</v>
      </c>
      <c r="P189" s="57">
        <f>Q189+R189+S189+T189+U189</f>
        <v>1110887.51</v>
      </c>
      <c r="Q189" s="57">
        <v>0</v>
      </c>
      <c r="R189" s="57">
        <v>1110887.51</v>
      </c>
      <c r="S189" s="57">
        <v>0</v>
      </c>
      <c r="T189" s="57">
        <v>0</v>
      </c>
      <c r="U189" s="57">
        <v>0</v>
      </c>
      <c r="V189" s="111">
        <f>W189+X189+Y189+Z189+AA189</f>
        <v>213228.15999999992</v>
      </c>
      <c r="W189" s="111">
        <v>0</v>
      </c>
      <c r="X189" s="111">
        <f>L189-R189</f>
        <v>213228.15999999992</v>
      </c>
      <c r="Y189" s="57">
        <v>0</v>
      </c>
      <c r="Z189" s="57">
        <v>0</v>
      </c>
      <c r="AA189" s="57">
        <v>0</v>
      </c>
      <c r="AB189" s="53" t="s">
        <v>88</v>
      </c>
      <c r="AC189" s="62">
        <v>648</v>
      </c>
      <c r="AD189" s="62">
        <v>648</v>
      </c>
      <c r="AE189" s="63">
        <v>0.95</v>
      </c>
      <c r="AF189" s="64">
        <v>95</v>
      </c>
      <c r="AG189" s="53"/>
    </row>
    <row r="190" spans="2:33" ht="20.25" customHeight="1">
      <c r="B190" s="22"/>
      <c r="C190" s="22"/>
      <c r="D190" s="25"/>
      <c r="E190" s="22"/>
      <c r="F190" s="22"/>
      <c r="G190" s="19"/>
      <c r="H190" s="19"/>
      <c r="I190" s="56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111"/>
      <c r="W190" s="111"/>
      <c r="X190" s="111"/>
      <c r="Y190" s="57"/>
      <c r="Z190" s="57"/>
      <c r="AA190" s="57"/>
      <c r="AB190" s="53"/>
      <c r="AC190" s="62"/>
      <c r="AD190" s="62"/>
      <c r="AE190" s="63"/>
      <c r="AF190" s="65"/>
      <c r="AG190" s="53"/>
    </row>
    <row r="191" spans="2:33" ht="65.25" customHeight="1">
      <c r="B191" s="54" t="s">
        <v>83</v>
      </c>
      <c r="C191" s="54" t="s">
        <v>74</v>
      </c>
      <c r="D191" s="54" t="s">
        <v>86</v>
      </c>
      <c r="E191" s="54" t="s">
        <v>67</v>
      </c>
      <c r="F191" s="53" t="s">
        <v>53</v>
      </c>
      <c r="G191" s="55">
        <v>44697</v>
      </c>
      <c r="H191" s="55">
        <v>44756</v>
      </c>
      <c r="I191" s="56">
        <v>0</v>
      </c>
      <c r="J191" s="57">
        <f>K191+L191+M191+N191+O191</f>
        <v>248926.78</v>
      </c>
      <c r="K191" s="57">
        <v>0</v>
      </c>
      <c r="L191" s="57">
        <v>248926.78</v>
      </c>
      <c r="M191" s="57">
        <v>0</v>
      </c>
      <c r="N191" s="57">
        <v>0</v>
      </c>
      <c r="O191" s="57">
        <v>0</v>
      </c>
      <c r="P191" s="57">
        <f>Q191+R191+S191+T191+U191</f>
        <v>144193.58</v>
      </c>
      <c r="Q191" s="57">
        <v>0</v>
      </c>
      <c r="R191" s="57">
        <v>144193.58</v>
      </c>
      <c r="S191" s="57">
        <v>0</v>
      </c>
      <c r="T191" s="57">
        <v>0</v>
      </c>
      <c r="U191" s="57">
        <v>0</v>
      </c>
      <c r="V191" s="111">
        <f>W191+X191+Y191+Z191+AA191</f>
        <v>104733.20000000001</v>
      </c>
      <c r="W191" s="111">
        <v>0</v>
      </c>
      <c r="X191" s="111">
        <f>L191-R191</f>
        <v>104733.20000000001</v>
      </c>
      <c r="Y191" s="57">
        <v>0</v>
      </c>
      <c r="Z191" s="57">
        <v>0</v>
      </c>
      <c r="AA191" s="57">
        <v>0</v>
      </c>
      <c r="AB191" s="53" t="s">
        <v>88</v>
      </c>
      <c r="AC191" s="62">
        <v>210</v>
      </c>
      <c r="AD191" s="62">
        <v>210</v>
      </c>
      <c r="AE191" s="63">
        <v>1</v>
      </c>
      <c r="AF191" s="64">
        <v>100</v>
      </c>
      <c r="AG191" s="53"/>
    </row>
    <row r="192" spans="2:33" ht="20.25" customHeight="1">
      <c r="B192" s="22"/>
      <c r="C192" s="22"/>
      <c r="D192" s="25"/>
      <c r="E192" s="22"/>
      <c r="F192" s="22"/>
      <c r="G192" s="19"/>
      <c r="H192" s="19"/>
      <c r="I192" s="56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111"/>
      <c r="W192" s="111"/>
      <c r="X192" s="111"/>
      <c r="Y192" s="57"/>
      <c r="Z192" s="57"/>
      <c r="AA192" s="57"/>
      <c r="AB192" s="94"/>
      <c r="AC192" s="96"/>
      <c r="AD192" s="96"/>
      <c r="AE192" s="65"/>
      <c r="AF192" s="65"/>
      <c r="AG192" s="53"/>
    </row>
    <row r="193" spans="2:33" ht="65.25" customHeight="1">
      <c r="B193" s="54" t="s">
        <v>91</v>
      </c>
      <c r="C193" s="54" t="s">
        <v>92</v>
      </c>
      <c r="D193" s="25" t="s">
        <v>93</v>
      </c>
      <c r="E193" s="54" t="s">
        <v>69</v>
      </c>
      <c r="F193" s="53" t="s">
        <v>53</v>
      </c>
      <c r="G193" s="55">
        <v>44697</v>
      </c>
      <c r="H193" s="55">
        <v>44756</v>
      </c>
      <c r="I193" s="56">
        <v>0</v>
      </c>
      <c r="J193" s="57">
        <f>K193+L193+M193+N193+O193</f>
        <v>164490.33</v>
      </c>
      <c r="K193" s="57">
        <v>0</v>
      </c>
      <c r="L193" s="57">
        <v>164490.33</v>
      </c>
      <c r="M193" s="57">
        <v>0</v>
      </c>
      <c r="N193" s="57">
        <v>0</v>
      </c>
      <c r="O193" s="57">
        <v>0</v>
      </c>
      <c r="P193" s="57">
        <f>Q193+R193+S193+T193+U193</f>
        <v>163764.41</v>
      </c>
      <c r="Q193" s="57"/>
      <c r="R193" s="57">
        <v>163764.41</v>
      </c>
      <c r="S193" s="57">
        <v>0</v>
      </c>
      <c r="T193" s="57">
        <v>0</v>
      </c>
      <c r="U193" s="57">
        <v>0</v>
      </c>
      <c r="V193" s="111">
        <f>W193+X193+Y193+Z193+AA193</f>
        <v>725.9199999999837</v>
      </c>
      <c r="W193" s="111">
        <v>0</v>
      </c>
      <c r="X193" s="111">
        <f>L193-R193</f>
        <v>725.9199999999837</v>
      </c>
      <c r="Y193" s="57">
        <v>0</v>
      </c>
      <c r="Z193" s="57">
        <v>0</v>
      </c>
      <c r="AA193" s="57">
        <v>0</v>
      </c>
      <c r="AB193" s="53" t="s">
        <v>88</v>
      </c>
      <c r="AC193" s="62">
        <v>137</v>
      </c>
      <c r="AD193" s="62">
        <v>137</v>
      </c>
      <c r="AE193" s="63">
        <v>1</v>
      </c>
      <c r="AF193" s="64">
        <f>(R193*100)/L193</f>
        <v>99.55868530387167</v>
      </c>
      <c r="AG193" s="53"/>
    </row>
    <row r="194" spans="2:33" ht="20.25" customHeight="1">
      <c r="B194" s="22"/>
      <c r="C194" s="22"/>
      <c r="D194" s="25"/>
      <c r="E194" s="22"/>
      <c r="F194" s="22"/>
      <c r="G194" s="19"/>
      <c r="H194" s="19"/>
      <c r="I194" s="56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111"/>
      <c r="W194" s="111"/>
      <c r="X194" s="111"/>
      <c r="Y194" s="57"/>
      <c r="Z194" s="57"/>
      <c r="AA194" s="57"/>
      <c r="AB194" s="94"/>
      <c r="AC194" s="96"/>
      <c r="AD194" s="96"/>
      <c r="AE194" s="65"/>
      <c r="AF194" s="65"/>
      <c r="AG194" s="53"/>
    </row>
    <row r="195" spans="2:33" ht="65.25" customHeight="1">
      <c r="B195" s="54" t="s">
        <v>133</v>
      </c>
      <c r="C195" s="54" t="s">
        <v>123</v>
      </c>
      <c r="D195" s="92" t="s">
        <v>112</v>
      </c>
      <c r="E195" s="54" t="s">
        <v>149</v>
      </c>
      <c r="F195" s="94" t="s">
        <v>53</v>
      </c>
      <c r="G195" s="95">
        <v>44797</v>
      </c>
      <c r="H195" s="55">
        <v>44871</v>
      </c>
      <c r="I195" s="56">
        <v>0</v>
      </c>
      <c r="J195" s="57">
        <f>K195+L195+M195+N195+O195</f>
        <v>8709.95</v>
      </c>
      <c r="K195" s="57">
        <v>0</v>
      </c>
      <c r="L195" s="57">
        <v>8709.95</v>
      </c>
      <c r="M195" s="57">
        <v>0</v>
      </c>
      <c r="N195" s="57">
        <v>0</v>
      </c>
      <c r="O195" s="57">
        <v>0</v>
      </c>
      <c r="P195" s="57">
        <f>Q195+R195+S195+T195+U195</f>
        <v>9986.62</v>
      </c>
      <c r="Q195" s="57">
        <v>0</v>
      </c>
      <c r="R195" s="57">
        <v>9986.62</v>
      </c>
      <c r="S195" s="57">
        <v>0</v>
      </c>
      <c r="T195" s="57">
        <v>0</v>
      </c>
      <c r="U195" s="57">
        <v>0</v>
      </c>
      <c r="V195" s="111">
        <f>W195+X195+Y195+Z195+AA195</f>
        <v>-1276.67</v>
      </c>
      <c r="W195" s="111">
        <v>0</v>
      </c>
      <c r="X195" s="111">
        <f>J195-P195</f>
        <v>-1276.67</v>
      </c>
      <c r="Y195" s="57">
        <v>0</v>
      </c>
      <c r="Z195" s="57">
        <v>0</v>
      </c>
      <c r="AA195" s="57">
        <v>0</v>
      </c>
      <c r="AB195" s="94" t="s">
        <v>88</v>
      </c>
      <c r="AC195" s="62">
        <v>38</v>
      </c>
      <c r="AD195" s="62">
        <v>38</v>
      </c>
      <c r="AE195" s="65">
        <v>1</v>
      </c>
      <c r="AF195" s="64">
        <v>100</v>
      </c>
      <c r="AG195" s="53"/>
    </row>
    <row r="196" spans="2:33" ht="20.25" customHeight="1">
      <c r="B196" s="22"/>
      <c r="C196" s="22"/>
      <c r="D196" s="92"/>
      <c r="E196" s="22"/>
      <c r="F196" s="94"/>
      <c r="G196" s="95"/>
      <c r="H196" s="95"/>
      <c r="I196" s="56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111"/>
      <c r="W196" s="111"/>
      <c r="X196" s="111"/>
      <c r="Y196" s="57"/>
      <c r="Z196" s="57"/>
      <c r="AA196" s="57"/>
      <c r="AB196" s="94"/>
      <c r="AC196" s="96"/>
      <c r="AD196" s="96"/>
      <c r="AE196" s="65"/>
      <c r="AF196" s="65"/>
      <c r="AG196" s="53"/>
    </row>
    <row r="197" spans="2:33" ht="65.25" customHeight="1">
      <c r="B197" s="54" t="s">
        <v>138</v>
      </c>
      <c r="C197" s="54" t="s">
        <v>127</v>
      </c>
      <c r="D197" s="92" t="s">
        <v>113</v>
      </c>
      <c r="E197" s="54" t="s">
        <v>149</v>
      </c>
      <c r="F197" s="94" t="s">
        <v>53</v>
      </c>
      <c r="G197" s="95">
        <v>44797</v>
      </c>
      <c r="H197" s="55">
        <v>44871</v>
      </c>
      <c r="I197" s="57">
        <v>0</v>
      </c>
      <c r="J197" s="57">
        <f>K197+L197+M197+N197+O197</f>
        <v>32343.96</v>
      </c>
      <c r="K197" s="57">
        <v>0</v>
      </c>
      <c r="L197" s="57">
        <v>32343.96</v>
      </c>
      <c r="M197" s="57">
        <v>0</v>
      </c>
      <c r="N197" s="57">
        <v>0</v>
      </c>
      <c r="O197" s="57">
        <v>0</v>
      </c>
      <c r="P197" s="57">
        <f>Q197+R197+S197+T197+U197</f>
        <v>29942.86</v>
      </c>
      <c r="Q197" s="57">
        <v>0</v>
      </c>
      <c r="R197" s="57">
        <v>29942.86</v>
      </c>
      <c r="S197" s="57">
        <v>0</v>
      </c>
      <c r="T197" s="57">
        <v>0</v>
      </c>
      <c r="U197" s="57">
        <v>0</v>
      </c>
      <c r="V197" s="111">
        <f>W197+X197+Y197+Z197+AA197</f>
        <v>2401.0999999999985</v>
      </c>
      <c r="W197" s="111">
        <v>0</v>
      </c>
      <c r="X197" s="111">
        <f>J197-P197</f>
        <v>2401.0999999999985</v>
      </c>
      <c r="Y197" s="57">
        <v>0</v>
      </c>
      <c r="Z197" s="57">
        <v>0</v>
      </c>
      <c r="AA197" s="57">
        <v>0</v>
      </c>
      <c r="AB197" s="94" t="s">
        <v>88</v>
      </c>
      <c r="AC197" s="62">
        <v>117</v>
      </c>
      <c r="AD197" s="62">
        <v>117</v>
      </c>
      <c r="AE197" s="65">
        <v>1</v>
      </c>
      <c r="AF197" s="64">
        <v>100</v>
      </c>
      <c r="AG197" s="53"/>
    </row>
    <row r="198" spans="2:33" ht="20.25" customHeight="1">
      <c r="B198" s="22"/>
      <c r="C198" s="22"/>
      <c r="D198" s="92"/>
      <c r="E198" s="22"/>
      <c r="F198" s="94"/>
      <c r="G198" s="95"/>
      <c r="H198" s="95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111"/>
      <c r="W198" s="111"/>
      <c r="X198" s="111"/>
      <c r="Y198" s="57"/>
      <c r="Z198" s="57"/>
      <c r="AA198" s="57"/>
      <c r="AB198" s="94"/>
      <c r="AC198" s="96"/>
      <c r="AD198" s="96"/>
      <c r="AE198" s="65"/>
      <c r="AF198" s="65"/>
      <c r="AG198" s="53"/>
    </row>
    <row r="199" spans="2:33" ht="65.25" customHeight="1">
      <c r="B199" s="54" t="s">
        <v>139</v>
      </c>
      <c r="C199" s="54" t="s">
        <v>126</v>
      </c>
      <c r="D199" s="92" t="s">
        <v>114</v>
      </c>
      <c r="E199" s="54" t="s">
        <v>149</v>
      </c>
      <c r="F199" s="94" t="s">
        <v>53</v>
      </c>
      <c r="G199" s="95">
        <v>44797</v>
      </c>
      <c r="H199" s="55">
        <v>44871</v>
      </c>
      <c r="I199" s="57">
        <v>0</v>
      </c>
      <c r="J199" s="57">
        <f>K199+L199+M199+N199+O199</f>
        <v>13079.34</v>
      </c>
      <c r="K199" s="57">
        <v>0</v>
      </c>
      <c r="L199" s="57">
        <v>13079.34</v>
      </c>
      <c r="M199" s="57">
        <v>0</v>
      </c>
      <c r="N199" s="57">
        <v>0</v>
      </c>
      <c r="O199" s="57">
        <v>0</v>
      </c>
      <c r="P199" s="57">
        <f>Q199+R199+S199+T199+U199</f>
        <v>13359.92</v>
      </c>
      <c r="Q199" s="57">
        <v>0</v>
      </c>
      <c r="R199" s="57">
        <v>13359.92</v>
      </c>
      <c r="S199" s="57">
        <v>0</v>
      </c>
      <c r="T199" s="57">
        <v>0</v>
      </c>
      <c r="U199" s="57">
        <v>0</v>
      </c>
      <c r="V199" s="111">
        <f>W199+X199+Y199+Z199+AA199</f>
        <v>-280.5799999999999</v>
      </c>
      <c r="W199" s="111">
        <v>0</v>
      </c>
      <c r="X199" s="111">
        <f>J199-P199</f>
        <v>-280.5799999999999</v>
      </c>
      <c r="Y199" s="57">
        <v>0</v>
      </c>
      <c r="Z199" s="57">
        <v>0</v>
      </c>
      <c r="AA199" s="57">
        <v>0</v>
      </c>
      <c r="AB199" s="94" t="s">
        <v>88</v>
      </c>
      <c r="AC199" s="62">
        <v>43</v>
      </c>
      <c r="AD199" s="62">
        <v>43</v>
      </c>
      <c r="AE199" s="65">
        <v>1</v>
      </c>
      <c r="AF199" s="64">
        <v>100</v>
      </c>
      <c r="AG199" s="53"/>
    </row>
    <row r="200" spans="2:33" ht="20.25" customHeight="1">
      <c r="B200" s="22"/>
      <c r="C200" s="22"/>
      <c r="D200" s="92"/>
      <c r="E200" s="22"/>
      <c r="F200" s="94"/>
      <c r="G200" s="95"/>
      <c r="H200" s="95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111"/>
      <c r="W200" s="111"/>
      <c r="X200" s="111"/>
      <c r="Y200" s="57"/>
      <c r="Z200" s="57"/>
      <c r="AA200" s="57"/>
      <c r="AB200" s="94"/>
      <c r="AC200" s="96"/>
      <c r="AD200" s="96"/>
      <c r="AE200" s="65"/>
      <c r="AF200" s="65"/>
      <c r="AG200" s="53"/>
    </row>
    <row r="201" spans="2:33" ht="65.25" customHeight="1">
      <c r="B201" s="54" t="s">
        <v>144</v>
      </c>
      <c r="C201" s="54" t="s">
        <v>125</v>
      </c>
      <c r="D201" s="92" t="s">
        <v>115</v>
      </c>
      <c r="E201" s="54" t="s">
        <v>149</v>
      </c>
      <c r="F201" s="94" t="s">
        <v>53</v>
      </c>
      <c r="G201" s="95">
        <v>44797</v>
      </c>
      <c r="H201" s="55">
        <v>44871</v>
      </c>
      <c r="I201" s="57">
        <v>0</v>
      </c>
      <c r="J201" s="57">
        <f>K201+L201+M201+N201+O201</f>
        <v>22707.37</v>
      </c>
      <c r="K201" s="57">
        <v>0</v>
      </c>
      <c r="L201" s="57">
        <v>22707.37</v>
      </c>
      <c r="M201" s="57">
        <v>0</v>
      </c>
      <c r="N201" s="57">
        <v>0</v>
      </c>
      <c r="O201" s="57">
        <v>0</v>
      </c>
      <c r="P201" s="57">
        <f>Q201+R201+S201+T201+U201</f>
        <v>21268.14</v>
      </c>
      <c r="Q201" s="57">
        <v>0</v>
      </c>
      <c r="R201" s="57">
        <v>21268.14</v>
      </c>
      <c r="S201" s="57">
        <v>0</v>
      </c>
      <c r="T201" s="57">
        <v>0</v>
      </c>
      <c r="U201" s="57">
        <v>0</v>
      </c>
      <c r="V201" s="111">
        <f>W201+X201+Y201+Z201+AA201</f>
        <v>1439.2299999999996</v>
      </c>
      <c r="W201" s="111">
        <v>0</v>
      </c>
      <c r="X201" s="111">
        <f>J201-P201</f>
        <v>1439.2299999999996</v>
      </c>
      <c r="Y201" s="57">
        <v>0</v>
      </c>
      <c r="Z201" s="57">
        <v>0</v>
      </c>
      <c r="AA201" s="57">
        <v>0</v>
      </c>
      <c r="AB201" s="94" t="s">
        <v>88</v>
      </c>
      <c r="AC201" s="62">
        <v>77</v>
      </c>
      <c r="AD201" s="62">
        <v>77</v>
      </c>
      <c r="AE201" s="65">
        <v>1</v>
      </c>
      <c r="AF201" s="64">
        <v>100</v>
      </c>
      <c r="AG201" s="53"/>
    </row>
    <row r="202" spans="2:33" ht="20.25" customHeight="1">
      <c r="B202" s="22"/>
      <c r="C202" s="22"/>
      <c r="D202" s="92"/>
      <c r="E202" s="22"/>
      <c r="F202" s="94"/>
      <c r="G202" s="95"/>
      <c r="H202" s="95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111"/>
      <c r="W202" s="111"/>
      <c r="X202" s="111"/>
      <c r="Y202" s="57"/>
      <c r="Z202" s="57"/>
      <c r="AA202" s="57"/>
      <c r="AB202" s="94"/>
      <c r="AC202" s="96"/>
      <c r="AD202" s="96"/>
      <c r="AE202" s="65"/>
      <c r="AF202" s="65"/>
      <c r="AG202" s="53"/>
    </row>
    <row r="203" spans="2:33" ht="65.25" customHeight="1">
      <c r="B203" s="54" t="s">
        <v>145</v>
      </c>
      <c r="C203" s="54" t="s">
        <v>124</v>
      </c>
      <c r="D203" s="92" t="s">
        <v>116</v>
      </c>
      <c r="E203" s="54" t="s">
        <v>149</v>
      </c>
      <c r="F203" s="94" t="s">
        <v>53</v>
      </c>
      <c r="G203" s="95">
        <v>44797</v>
      </c>
      <c r="H203" s="55">
        <v>44871</v>
      </c>
      <c r="I203" s="57">
        <v>0</v>
      </c>
      <c r="J203" s="57">
        <f>K203+L203+M203+N203+O203</f>
        <v>29915.75</v>
      </c>
      <c r="K203" s="57">
        <v>0</v>
      </c>
      <c r="L203" s="57">
        <v>29915.75</v>
      </c>
      <c r="M203" s="57">
        <v>0</v>
      </c>
      <c r="N203" s="57">
        <v>0</v>
      </c>
      <c r="O203" s="57">
        <v>0</v>
      </c>
      <c r="P203" s="57">
        <f>Q203+R203+S203+T203+U203</f>
        <v>31748.94</v>
      </c>
      <c r="Q203" s="57">
        <v>0</v>
      </c>
      <c r="R203" s="57">
        <v>31748.94</v>
      </c>
      <c r="S203" s="57">
        <v>0</v>
      </c>
      <c r="T203" s="57">
        <v>0</v>
      </c>
      <c r="U203" s="57">
        <v>0</v>
      </c>
      <c r="V203" s="111">
        <f>W203+X203+Y203+Z203+AA203</f>
        <v>-1833.1899999999987</v>
      </c>
      <c r="W203" s="111">
        <v>0</v>
      </c>
      <c r="X203" s="111">
        <f>J203-P203</f>
        <v>-1833.1899999999987</v>
      </c>
      <c r="Y203" s="57">
        <v>0</v>
      </c>
      <c r="Z203" s="57">
        <v>0</v>
      </c>
      <c r="AA203" s="57">
        <v>0</v>
      </c>
      <c r="AB203" s="94" t="s">
        <v>88</v>
      </c>
      <c r="AC203" s="62">
        <v>103</v>
      </c>
      <c r="AD203" s="62">
        <v>103</v>
      </c>
      <c r="AE203" s="65">
        <v>1</v>
      </c>
      <c r="AF203" s="64">
        <v>100</v>
      </c>
      <c r="AG203" s="53"/>
    </row>
    <row r="204" spans="2:33" ht="20.25" customHeight="1">
      <c r="B204" s="17"/>
      <c r="C204" s="17"/>
      <c r="D204" s="26"/>
      <c r="E204" s="17"/>
      <c r="F204" s="17"/>
      <c r="G204" s="20"/>
      <c r="H204" s="20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104"/>
      <c r="AC204" s="105"/>
      <c r="AD204" s="105"/>
      <c r="AE204" s="106"/>
      <c r="AF204" s="106"/>
      <c r="AG204" s="107"/>
    </row>
    <row r="205" spans="2:33" ht="24.75" customHeight="1">
      <c r="B205" s="5"/>
      <c r="C205" s="5"/>
      <c r="D205" s="5"/>
      <c r="E205" s="5"/>
      <c r="F205" s="118" t="s">
        <v>17</v>
      </c>
      <c r="G205" s="119"/>
      <c r="H205" s="119"/>
      <c r="I205" s="59">
        <f>SUM(I189:I204)</f>
        <v>0</v>
      </c>
      <c r="J205" s="59">
        <f aca="true" t="shared" si="14" ref="J205:AA205">SUM(J189:J204)</f>
        <v>1844289.1500000001</v>
      </c>
      <c r="K205" s="59">
        <f t="shared" si="14"/>
        <v>0</v>
      </c>
      <c r="L205" s="59">
        <f t="shared" si="14"/>
        <v>1844289.1500000001</v>
      </c>
      <c r="M205" s="59">
        <f t="shared" si="14"/>
        <v>0</v>
      </c>
      <c r="N205" s="59">
        <f t="shared" si="14"/>
        <v>0</v>
      </c>
      <c r="O205" s="59">
        <f t="shared" si="14"/>
        <v>0</v>
      </c>
      <c r="P205" s="59">
        <f t="shared" si="14"/>
        <v>1525151.98</v>
      </c>
      <c r="Q205" s="59">
        <f t="shared" si="14"/>
        <v>0</v>
      </c>
      <c r="R205" s="59">
        <f t="shared" si="14"/>
        <v>1525151.98</v>
      </c>
      <c r="S205" s="59">
        <f t="shared" si="14"/>
        <v>0</v>
      </c>
      <c r="T205" s="59">
        <f t="shared" si="14"/>
        <v>0</v>
      </c>
      <c r="U205" s="59">
        <f t="shared" si="14"/>
        <v>0</v>
      </c>
      <c r="V205" s="59">
        <f t="shared" si="14"/>
        <v>319137.16999999987</v>
      </c>
      <c r="W205" s="59">
        <f t="shared" si="14"/>
        <v>0</v>
      </c>
      <c r="X205" s="59">
        <f t="shared" si="14"/>
        <v>319137.16999999987</v>
      </c>
      <c r="Y205" s="59">
        <f t="shared" si="14"/>
        <v>0</v>
      </c>
      <c r="Z205" s="59">
        <f t="shared" si="14"/>
        <v>0</v>
      </c>
      <c r="AA205" s="59">
        <f t="shared" si="14"/>
        <v>0</v>
      </c>
      <c r="AB205" s="108"/>
      <c r="AC205" s="108"/>
      <c r="AD205" s="108"/>
      <c r="AE205" s="108"/>
      <c r="AF205" s="108"/>
      <c r="AG205" s="108"/>
    </row>
    <row r="206" spans="2:33" ht="24.75" customHeight="1">
      <c r="B206" s="6"/>
      <c r="C206" s="7"/>
      <c r="D206" s="7"/>
      <c r="E206" s="7"/>
      <c r="F206" s="8"/>
      <c r="G206" s="14"/>
      <c r="H206" s="15" t="s">
        <v>18</v>
      </c>
      <c r="I206" s="59">
        <f>I205</f>
        <v>0</v>
      </c>
      <c r="J206" s="59">
        <f aca="true" t="shared" si="15" ref="J206:AA206">J205</f>
        <v>1844289.1500000001</v>
      </c>
      <c r="K206" s="59">
        <f t="shared" si="15"/>
        <v>0</v>
      </c>
      <c r="L206" s="59">
        <f t="shared" si="15"/>
        <v>1844289.1500000001</v>
      </c>
      <c r="M206" s="59">
        <f t="shared" si="15"/>
        <v>0</v>
      </c>
      <c r="N206" s="59">
        <f t="shared" si="15"/>
        <v>0</v>
      </c>
      <c r="O206" s="59">
        <f t="shared" si="15"/>
        <v>0</v>
      </c>
      <c r="P206" s="59">
        <f t="shared" si="15"/>
        <v>1525151.98</v>
      </c>
      <c r="Q206" s="59">
        <f t="shared" si="15"/>
        <v>0</v>
      </c>
      <c r="R206" s="59">
        <f t="shared" si="15"/>
        <v>1525151.98</v>
      </c>
      <c r="S206" s="59">
        <f t="shared" si="15"/>
        <v>0</v>
      </c>
      <c r="T206" s="59">
        <f t="shared" si="15"/>
        <v>0</v>
      </c>
      <c r="U206" s="59">
        <f t="shared" si="15"/>
        <v>0</v>
      </c>
      <c r="V206" s="59">
        <f t="shared" si="15"/>
        <v>319137.16999999987</v>
      </c>
      <c r="W206" s="59">
        <f t="shared" si="15"/>
        <v>0</v>
      </c>
      <c r="X206" s="59">
        <f t="shared" si="15"/>
        <v>319137.16999999987</v>
      </c>
      <c r="Y206" s="59">
        <f t="shared" si="15"/>
        <v>0</v>
      </c>
      <c r="Z206" s="59">
        <f t="shared" si="15"/>
        <v>0</v>
      </c>
      <c r="AA206" s="59">
        <f t="shared" si="15"/>
        <v>0</v>
      </c>
      <c r="AB206" s="109"/>
      <c r="AC206" s="109"/>
      <c r="AD206" s="109"/>
      <c r="AE206" s="109"/>
      <c r="AF206" s="110"/>
      <c r="AG206" s="110"/>
    </row>
    <row r="207" spans="2:33" ht="24.75" customHeight="1">
      <c r="B207" s="6"/>
      <c r="C207" s="7"/>
      <c r="D207" s="7"/>
      <c r="E207" s="7"/>
      <c r="F207" s="8"/>
      <c r="G207" s="14"/>
      <c r="H207" s="15" t="s">
        <v>4</v>
      </c>
      <c r="I207" s="59">
        <f>I205+I169+I100+I33</f>
        <v>0</v>
      </c>
      <c r="J207" s="59">
        <f>J205+J169+J135+J100+J65+J33</f>
        <v>22884954.700000003</v>
      </c>
      <c r="K207" s="59">
        <f aca="true" t="shared" si="16" ref="K207:AA207">K205+K169+K135+K100+K65+K33</f>
        <v>0</v>
      </c>
      <c r="L207" s="59">
        <f t="shared" si="16"/>
        <v>22884954.700000003</v>
      </c>
      <c r="M207" s="59">
        <f t="shared" si="16"/>
        <v>0</v>
      </c>
      <c r="N207" s="59">
        <f t="shared" si="16"/>
        <v>0</v>
      </c>
      <c r="O207" s="59">
        <f t="shared" si="16"/>
        <v>0</v>
      </c>
      <c r="P207" s="59">
        <f t="shared" si="16"/>
        <v>17047515.23</v>
      </c>
      <c r="Q207" s="59">
        <f t="shared" si="16"/>
        <v>0</v>
      </c>
      <c r="R207" s="59">
        <f t="shared" si="16"/>
        <v>17047515.23</v>
      </c>
      <c r="S207" s="59">
        <f t="shared" si="16"/>
        <v>0</v>
      </c>
      <c r="T207" s="59">
        <f t="shared" si="16"/>
        <v>0</v>
      </c>
      <c r="U207" s="59">
        <f t="shared" si="16"/>
        <v>0</v>
      </c>
      <c r="V207" s="59">
        <f t="shared" si="16"/>
        <v>5837439.47</v>
      </c>
      <c r="W207" s="59">
        <f t="shared" si="16"/>
        <v>0</v>
      </c>
      <c r="X207" s="59">
        <f t="shared" si="16"/>
        <v>5837439.47</v>
      </c>
      <c r="Y207" s="59">
        <f t="shared" si="16"/>
        <v>0</v>
      </c>
      <c r="Z207" s="59">
        <f t="shared" si="16"/>
        <v>0</v>
      </c>
      <c r="AA207" s="59">
        <f t="shared" si="16"/>
        <v>0</v>
      </c>
      <c r="AB207" s="109"/>
      <c r="AC207" s="109"/>
      <c r="AD207" s="109"/>
      <c r="AE207" s="109"/>
      <c r="AF207" s="110"/>
      <c r="AG207" s="110"/>
    </row>
  </sheetData>
  <sheetProtection/>
  <mergeCells count="284">
    <mergeCell ref="F33:H33"/>
    <mergeCell ref="B70:AG70"/>
    <mergeCell ref="B71:AG71"/>
    <mergeCell ref="B72:U72"/>
    <mergeCell ref="H73:J73"/>
    <mergeCell ref="AG12:AG15"/>
    <mergeCell ref="AE14:AE15"/>
    <mergeCell ref="AF14:AF15"/>
    <mergeCell ref="AB14:AB15"/>
    <mergeCell ref="Q13:Q15"/>
    <mergeCell ref="T13:T15"/>
    <mergeCell ref="R13:R15"/>
    <mergeCell ref="Z13:Z15"/>
    <mergeCell ref="V13:V15"/>
    <mergeCell ref="X13:X15"/>
    <mergeCell ref="V12:AA12"/>
    <mergeCell ref="P12:U12"/>
    <mergeCell ref="P13:P15"/>
    <mergeCell ref="U13:U15"/>
    <mergeCell ref="W13:W15"/>
    <mergeCell ref="J12:O12"/>
    <mergeCell ref="J13:J15"/>
    <mergeCell ref="K13:K15"/>
    <mergeCell ref="M13:M15"/>
    <mergeCell ref="N13:N15"/>
    <mergeCell ref="L13:L15"/>
    <mergeCell ref="H6:J6"/>
    <mergeCell ref="M6:O6"/>
    <mergeCell ref="Z8:AC8"/>
    <mergeCell ref="B12:B15"/>
    <mergeCell ref="G12:H12"/>
    <mergeCell ref="O13:O15"/>
    <mergeCell ref="AC14:AC15"/>
    <mergeCell ref="AA13:AA15"/>
    <mergeCell ref="Y13:Y15"/>
    <mergeCell ref="AB12:AC12"/>
    <mergeCell ref="B1:AG1"/>
    <mergeCell ref="B3:AG3"/>
    <mergeCell ref="B4:AG4"/>
    <mergeCell ref="B8:C8"/>
    <mergeCell ref="B10:C10"/>
    <mergeCell ref="B5:U5"/>
    <mergeCell ref="Q6:R6"/>
    <mergeCell ref="C9:H9"/>
    <mergeCell ref="D10:H10"/>
    <mergeCell ref="AD8:AG8"/>
    <mergeCell ref="AD14:AD15"/>
    <mergeCell ref="B68:AG68"/>
    <mergeCell ref="AE12:AF12"/>
    <mergeCell ref="Q10:Z10"/>
    <mergeCell ref="AB10:AD10"/>
    <mergeCell ref="S13:S15"/>
    <mergeCell ref="B36:AG36"/>
    <mergeCell ref="B38:AG38"/>
    <mergeCell ref="B39:AG39"/>
    <mergeCell ref="B40:U40"/>
    <mergeCell ref="M73:O73"/>
    <mergeCell ref="Q73:R73"/>
    <mergeCell ref="B75:C75"/>
    <mergeCell ref="Z75:AC75"/>
    <mergeCell ref="AD75:AG75"/>
    <mergeCell ref="C76:H76"/>
    <mergeCell ref="B77:C77"/>
    <mergeCell ref="D77:H77"/>
    <mergeCell ref="Q77:Z77"/>
    <mergeCell ref="AB77:AD77"/>
    <mergeCell ref="B79:B82"/>
    <mergeCell ref="G79:H79"/>
    <mergeCell ref="J79:O79"/>
    <mergeCell ref="P79:U79"/>
    <mergeCell ref="V79:AA79"/>
    <mergeCell ref="AB79:AC79"/>
    <mergeCell ref="AE79:AF79"/>
    <mergeCell ref="AG79:AG82"/>
    <mergeCell ref="J80:J82"/>
    <mergeCell ref="K80:K82"/>
    <mergeCell ref="L80:L82"/>
    <mergeCell ref="M80:M82"/>
    <mergeCell ref="N80:N82"/>
    <mergeCell ref="O80:O82"/>
    <mergeCell ref="P80:P82"/>
    <mergeCell ref="Q80:Q82"/>
    <mergeCell ref="AB81:AB82"/>
    <mergeCell ref="AC81:AC82"/>
    <mergeCell ref="R80:R82"/>
    <mergeCell ref="S80:S82"/>
    <mergeCell ref="T80:T82"/>
    <mergeCell ref="U80:U82"/>
    <mergeCell ref="V80:V82"/>
    <mergeCell ref="W80:W82"/>
    <mergeCell ref="AD81:AD82"/>
    <mergeCell ref="AE81:AE82"/>
    <mergeCell ref="AF81:AF82"/>
    <mergeCell ref="F100:H100"/>
    <mergeCell ref="B138:AG138"/>
    <mergeCell ref="B140:AG140"/>
    <mergeCell ref="X80:X82"/>
    <mergeCell ref="Y80:Y82"/>
    <mergeCell ref="Z80:Z82"/>
    <mergeCell ref="AA80:AA82"/>
    <mergeCell ref="B141:AG141"/>
    <mergeCell ref="B142:U142"/>
    <mergeCell ref="H143:J143"/>
    <mergeCell ref="M143:O143"/>
    <mergeCell ref="Q143:R143"/>
    <mergeCell ref="B145:C145"/>
    <mergeCell ref="Z145:AC145"/>
    <mergeCell ref="AD145:AG145"/>
    <mergeCell ref="C146:H146"/>
    <mergeCell ref="B147:C147"/>
    <mergeCell ref="D147:H147"/>
    <mergeCell ref="Q147:Z147"/>
    <mergeCell ref="AB147:AD147"/>
    <mergeCell ref="B149:B152"/>
    <mergeCell ref="G149:H149"/>
    <mergeCell ref="J149:O149"/>
    <mergeCell ref="P149:U149"/>
    <mergeCell ref="V149:AA149"/>
    <mergeCell ref="AB149:AC149"/>
    <mergeCell ref="AE149:AF149"/>
    <mergeCell ref="AG149:AG152"/>
    <mergeCell ref="J150:J152"/>
    <mergeCell ref="K150:K152"/>
    <mergeCell ref="L150:L152"/>
    <mergeCell ref="M150:M152"/>
    <mergeCell ref="N150:N152"/>
    <mergeCell ref="O150:O152"/>
    <mergeCell ref="P150:P152"/>
    <mergeCell ref="AA150:AA152"/>
    <mergeCell ref="AB151:AB152"/>
    <mergeCell ref="Q150:Q152"/>
    <mergeCell ref="R150:R152"/>
    <mergeCell ref="S150:S152"/>
    <mergeCell ref="T150:T152"/>
    <mergeCell ref="U150:U152"/>
    <mergeCell ref="V150:V152"/>
    <mergeCell ref="AC151:AC152"/>
    <mergeCell ref="AD151:AD152"/>
    <mergeCell ref="AE151:AE152"/>
    <mergeCell ref="AF151:AF152"/>
    <mergeCell ref="F169:H169"/>
    <mergeCell ref="B173:AG173"/>
    <mergeCell ref="W150:W152"/>
    <mergeCell ref="X150:X152"/>
    <mergeCell ref="Y150:Y152"/>
    <mergeCell ref="Z150:Z152"/>
    <mergeCell ref="B175:AG175"/>
    <mergeCell ref="B176:AG176"/>
    <mergeCell ref="B177:U177"/>
    <mergeCell ref="H178:J178"/>
    <mergeCell ref="M178:O178"/>
    <mergeCell ref="Q178:R178"/>
    <mergeCell ref="Z185:Z187"/>
    <mergeCell ref="AA185:AA187"/>
    <mergeCell ref="B180:C180"/>
    <mergeCell ref="Z180:AC180"/>
    <mergeCell ref="AD180:AG180"/>
    <mergeCell ref="C181:H181"/>
    <mergeCell ref="B182:C182"/>
    <mergeCell ref="D182:H182"/>
    <mergeCell ref="Q182:Z182"/>
    <mergeCell ref="AB182:AD182"/>
    <mergeCell ref="B184:B187"/>
    <mergeCell ref="G184:H184"/>
    <mergeCell ref="J184:O184"/>
    <mergeCell ref="P184:U184"/>
    <mergeCell ref="V184:AA184"/>
    <mergeCell ref="AB184:AC184"/>
    <mergeCell ref="R185:R187"/>
    <mergeCell ref="S185:S187"/>
    <mergeCell ref="T185:T187"/>
    <mergeCell ref="U185:U187"/>
    <mergeCell ref="AE184:AF184"/>
    <mergeCell ref="AG184:AG187"/>
    <mergeCell ref="J185:J187"/>
    <mergeCell ref="K185:K187"/>
    <mergeCell ref="L185:L187"/>
    <mergeCell ref="M185:M187"/>
    <mergeCell ref="N185:N187"/>
    <mergeCell ref="O185:O187"/>
    <mergeCell ref="AB186:AB187"/>
    <mergeCell ref="AC186:AC187"/>
    <mergeCell ref="AD186:AD187"/>
    <mergeCell ref="AE186:AE187"/>
    <mergeCell ref="AF186:AF187"/>
    <mergeCell ref="F205:H205"/>
    <mergeCell ref="V185:V187"/>
    <mergeCell ref="W185:W187"/>
    <mergeCell ref="X185:X187"/>
    <mergeCell ref="Y185:Y187"/>
    <mergeCell ref="P185:P187"/>
    <mergeCell ref="Q185:Q187"/>
    <mergeCell ref="H41:J41"/>
    <mergeCell ref="M41:O41"/>
    <mergeCell ref="Q41:R41"/>
    <mergeCell ref="B43:C43"/>
    <mergeCell ref="Z43:AC43"/>
    <mergeCell ref="AD43:AG43"/>
    <mergeCell ref="C44:H44"/>
    <mergeCell ref="B45:C45"/>
    <mergeCell ref="D45:H45"/>
    <mergeCell ref="Q45:Z45"/>
    <mergeCell ref="AB45:AD45"/>
    <mergeCell ref="B47:B50"/>
    <mergeCell ref="G47:H47"/>
    <mergeCell ref="J47:O47"/>
    <mergeCell ref="P47:U47"/>
    <mergeCell ref="V47:AA47"/>
    <mergeCell ref="AB47:AC47"/>
    <mergeCell ref="AE47:AF47"/>
    <mergeCell ref="AG47:AG50"/>
    <mergeCell ref="J48:J50"/>
    <mergeCell ref="K48:K50"/>
    <mergeCell ref="L48:L50"/>
    <mergeCell ref="M48:M50"/>
    <mergeCell ref="N48:N50"/>
    <mergeCell ref="O48:O50"/>
    <mergeCell ref="Z48:Z50"/>
    <mergeCell ref="AA48:AA50"/>
    <mergeCell ref="P48:P50"/>
    <mergeCell ref="Q48:Q50"/>
    <mergeCell ref="R48:R50"/>
    <mergeCell ref="S48:S50"/>
    <mergeCell ref="T48:T50"/>
    <mergeCell ref="U48:U50"/>
    <mergeCell ref="F65:H65"/>
    <mergeCell ref="I48:I50"/>
    <mergeCell ref="V48:V50"/>
    <mergeCell ref="W48:W50"/>
    <mergeCell ref="X48:X50"/>
    <mergeCell ref="Y48:Y50"/>
    <mergeCell ref="B106:AG106"/>
    <mergeCell ref="B107:U107"/>
    <mergeCell ref="H108:J108"/>
    <mergeCell ref="M108:O108"/>
    <mergeCell ref="Q108:R108"/>
    <mergeCell ref="AB49:AB50"/>
    <mergeCell ref="AC49:AC50"/>
    <mergeCell ref="AD49:AD50"/>
    <mergeCell ref="AE49:AE50"/>
    <mergeCell ref="AF49:AF50"/>
    <mergeCell ref="B110:C110"/>
    <mergeCell ref="Z110:AC110"/>
    <mergeCell ref="AD110:AG110"/>
    <mergeCell ref="C111:H111"/>
    <mergeCell ref="B112:C112"/>
    <mergeCell ref="D112:H112"/>
    <mergeCell ref="Q112:Z112"/>
    <mergeCell ref="AB112:AD112"/>
    <mergeCell ref="B114:B117"/>
    <mergeCell ref="G114:H114"/>
    <mergeCell ref="J114:O114"/>
    <mergeCell ref="P114:U114"/>
    <mergeCell ref="V114:AA114"/>
    <mergeCell ref="AB114:AC114"/>
    <mergeCell ref="R115:R117"/>
    <mergeCell ref="S115:S117"/>
    <mergeCell ref="T115:T117"/>
    <mergeCell ref="U115:U117"/>
    <mergeCell ref="AG114:AG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F135:H135"/>
    <mergeCell ref="V115:V117"/>
    <mergeCell ref="W115:W117"/>
    <mergeCell ref="X115:X117"/>
    <mergeCell ref="Y115:Y117"/>
    <mergeCell ref="Z115:Z117"/>
    <mergeCell ref="I80:I82"/>
    <mergeCell ref="AB116:AB117"/>
    <mergeCell ref="AC116:AC117"/>
    <mergeCell ref="AD116:AD117"/>
    <mergeCell ref="AE116:AE117"/>
    <mergeCell ref="AF116:AF117"/>
    <mergeCell ref="AA115:AA117"/>
    <mergeCell ref="AE114:AF114"/>
    <mergeCell ref="B103:AG103"/>
    <mergeCell ref="B105:AG105"/>
  </mergeCells>
  <printOptions horizontalCentered="1"/>
  <pageMargins left="0.3937007874015748" right="0.1968503937007874" top="0.5905511811023623" bottom="0.3937007874015748" header="0.15748031496062992" footer="0"/>
  <pageSetup horizontalDpi="600" verticalDpi="600" orientation="landscape" paperSize="5" scale="50" r:id="rId2"/>
  <headerFooter alignWithMargins="0">
    <oddFooter>&amp;L&amp;12ING NELSON ALVARADO JIMENEZ
DIRECTOR DE OBRAS PÚBLICAS&amp;R&amp;12LIC. ROMINA CHANG AGUILAR
PRESIDENTA MUNICIPAL DE COMPOSTELA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SheetLayoutView="75" zoomScalePageLayoutView="0" workbookViewId="0" topLeftCell="A1">
      <selection activeCell="O27" activeCellId="1" sqref="I27 O27"/>
    </sheetView>
  </sheetViews>
  <sheetFormatPr defaultColWidth="13.7109375" defaultRowHeight="12.75"/>
  <cols>
    <col min="1" max="1" width="14.28125" style="66" customWidth="1"/>
    <col min="2" max="2" width="12.00390625" style="66" customWidth="1"/>
    <col min="3" max="3" width="12.7109375" style="66" customWidth="1"/>
    <col min="4" max="4" width="7.57421875" style="66" customWidth="1"/>
    <col min="5" max="5" width="12.7109375" style="66" customWidth="1"/>
    <col min="6" max="8" width="7.57421875" style="66" customWidth="1"/>
    <col min="9" max="9" width="12.7109375" style="66" customWidth="1"/>
    <col min="10" max="10" width="7.57421875" style="66" customWidth="1"/>
    <col min="11" max="11" width="12.7109375" style="66" customWidth="1"/>
    <col min="12" max="12" width="8.8515625" style="66" customWidth="1"/>
    <col min="13" max="13" width="7.28125" style="66" customWidth="1"/>
    <col min="14" max="14" width="7.57421875" style="66" customWidth="1"/>
    <col min="15" max="15" width="12.7109375" style="66" customWidth="1"/>
    <col min="16" max="16" width="7.57421875" style="66" customWidth="1"/>
    <col min="17" max="17" width="12.140625" style="66" customWidth="1"/>
    <col min="18" max="18" width="7.57421875" style="66" customWidth="1"/>
    <col min="19" max="19" width="6.421875" style="66" customWidth="1"/>
    <col min="20" max="20" width="7.421875" style="66" customWidth="1"/>
    <col min="21" max="16384" width="13.7109375" style="66" customWidth="1"/>
  </cols>
  <sheetData>
    <row r="1" spans="1:20" ht="20.25">
      <c r="A1" s="193" t="s">
        <v>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18">
      <c r="A2" s="67"/>
      <c r="B2" s="67"/>
      <c r="C2" s="67"/>
      <c r="D2" s="67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68"/>
      <c r="S2" s="68"/>
      <c r="T2" s="67"/>
    </row>
    <row r="3" spans="1:20" ht="26.25">
      <c r="A3" s="195" t="s">
        <v>101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8">
      <c r="A4" s="196" t="s">
        <v>44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21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1:20" ht="15">
      <c r="A6" s="69"/>
      <c r="B6" s="69"/>
      <c r="C6" s="69"/>
      <c r="D6" s="69"/>
      <c r="E6" s="69"/>
      <c r="F6" s="69"/>
      <c r="G6" s="69" t="s">
        <v>25</v>
      </c>
      <c r="H6" s="197" t="s">
        <v>36</v>
      </c>
      <c r="I6" s="197"/>
      <c r="J6" s="197"/>
      <c r="K6" s="198" t="s">
        <v>152</v>
      </c>
      <c r="L6" s="198"/>
      <c r="M6" s="198"/>
      <c r="N6" s="70" t="s">
        <v>25</v>
      </c>
      <c r="O6" s="71">
        <v>2022</v>
      </c>
      <c r="P6" s="69"/>
      <c r="Q6" s="72"/>
      <c r="R6" s="72"/>
      <c r="S6" s="72"/>
      <c r="T6" s="69"/>
    </row>
    <row r="7" spans="17:20" ht="12.75">
      <c r="Q7" s="72"/>
      <c r="S7" s="188"/>
      <c r="T7" s="188"/>
    </row>
    <row r="8" spans="1:20" ht="15.75" customHeight="1">
      <c r="A8" s="189" t="s">
        <v>28</v>
      </c>
      <c r="B8" s="189"/>
      <c r="C8" s="189"/>
      <c r="D8" s="189"/>
      <c r="E8" s="190" t="s">
        <v>46</v>
      </c>
      <c r="F8" s="190"/>
      <c r="G8" s="190"/>
      <c r="H8" s="190"/>
      <c r="I8" s="190"/>
      <c r="J8" s="190"/>
      <c r="K8" s="190"/>
      <c r="L8" s="190"/>
      <c r="M8" s="190"/>
      <c r="N8" s="190"/>
      <c r="O8" s="191" t="s">
        <v>29</v>
      </c>
      <c r="P8" s="191"/>
      <c r="Q8" s="191"/>
      <c r="R8" s="192" t="s">
        <v>104</v>
      </c>
      <c r="S8" s="192"/>
      <c r="T8" s="192"/>
    </row>
    <row r="9" spans="1:14" ht="15.75" customHeight="1">
      <c r="A9" s="73" t="s">
        <v>35</v>
      </c>
      <c r="B9" s="73"/>
      <c r="C9" s="75"/>
      <c r="D9" s="75"/>
      <c r="E9" s="190" t="s">
        <v>47</v>
      </c>
      <c r="F9" s="190"/>
      <c r="G9" s="190"/>
      <c r="H9" s="190"/>
      <c r="I9" s="190"/>
      <c r="J9" s="190"/>
      <c r="K9" s="190"/>
      <c r="L9" s="190"/>
      <c r="M9" s="190"/>
      <c r="N9" s="190"/>
    </row>
    <row r="10" spans="1:20" ht="15.75" customHeight="1">
      <c r="A10" s="189" t="s">
        <v>30</v>
      </c>
      <c r="B10" s="189"/>
      <c r="C10" s="189"/>
      <c r="D10" s="189"/>
      <c r="E10" s="190" t="s">
        <v>48</v>
      </c>
      <c r="F10" s="190"/>
      <c r="G10" s="190"/>
      <c r="H10" s="190"/>
      <c r="I10" s="190"/>
      <c r="J10" s="190"/>
      <c r="K10" s="190"/>
      <c r="L10" s="190"/>
      <c r="M10" s="190"/>
      <c r="N10" s="190"/>
      <c r="P10" s="191" t="s">
        <v>23</v>
      </c>
      <c r="Q10" s="191"/>
      <c r="R10" s="74">
        <v>1</v>
      </c>
      <c r="S10" s="72" t="s">
        <v>10</v>
      </c>
      <c r="T10" s="74">
        <v>1</v>
      </c>
    </row>
    <row r="11" spans="1:14" ht="15.75" customHeight="1">
      <c r="A11" s="73"/>
      <c r="B11" s="73"/>
      <c r="C11" s="75"/>
      <c r="D11" s="75"/>
      <c r="E11" s="76"/>
      <c r="F11" s="76"/>
      <c r="G11" s="77"/>
      <c r="H11" s="76"/>
      <c r="I11" s="75"/>
      <c r="J11" s="75"/>
      <c r="K11" s="76"/>
      <c r="L11" s="76"/>
      <c r="M11" s="77"/>
      <c r="N11" s="76"/>
    </row>
    <row r="12" spans="1:20" s="79" customFormat="1" ht="36" customHeight="1">
      <c r="A12" s="181" t="s">
        <v>95</v>
      </c>
      <c r="B12" s="78" t="s">
        <v>41</v>
      </c>
      <c r="C12" s="184" t="s">
        <v>32</v>
      </c>
      <c r="D12" s="185"/>
      <c r="E12" s="185"/>
      <c r="F12" s="185"/>
      <c r="G12" s="185"/>
      <c r="H12" s="185"/>
      <c r="I12" s="186" t="s">
        <v>33</v>
      </c>
      <c r="J12" s="187"/>
      <c r="K12" s="187"/>
      <c r="L12" s="187"/>
      <c r="M12" s="187"/>
      <c r="N12" s="187"/>
      <c r="O12" s="184" t="s">
        <v>43</v>
      </c>
      <c r="P12" s="185"/>
      <c r="Q12" s="185"/>
      <c r="R12" s="185"/>
      <c r="S12" s="185"/>
      <c r="T12" s="185"/>
    </row>
    <row r="13" spans="1:20" s="79" customFormat="1" ht="11.25" customHeight="1">
      <c r="A13" s="182"/>
      <c r="B13" s="177" t="s">
        <v>42</v>
      </c>
      <c r="C13" s="173" t="s">
        <v>4</v>
      </c>
      <c r="D13" s="167" t="s">
        <v>96</v>
      </c>
      <c r="E13" s="176" t="s">
        <v>100</v>
      </c>
      <c r="F13" s="176" t="s">
        <v>97</v>
      </c>
      <c r="G13" s="176" t="s">
        <v>40</v>
      </c>
      <c r="H13" s="167" t="s">
        <v>98</v>
      </c>
      <c r="I13" s="177" t="s">
        <v>4</v>
      </c>
      <c r="J13" s="170" t="s">
        <v>96</v>
      </c>
      <c r="K13" s="180" t="s">
        <v>100</v>
      </c>
      <c r="L13" s="180" t="s">
        <v>97</v>
      </c>
      <c r="M13" s="180" t="s">
        <v>40</v>
      </c>
      <c r="N13" s="170" t="s">
        <v>98</v>
      </c>
      <c r="O13" s="173" t="s">
        <v>4</v>
      </c>
      <c r="P13" s="167" t="s">
        <v>96</v>
      </c>
      <c r="Q13" s="176" t="s">
        <v>100</v>
      </c>
      <c r="R13" s="176" t="s">
        <v>97</v>
      </c>
      <c r="S13" s="176" t="s">
        <v>40</v>
      </c>
      <c r="T13" s="167" t="s">
        <v>98</v>
      </c>
    </row>
    <row r="14" spans="1:20" s="79" customFormat="1" ht="12" customHeight="1">
      <c r="A14" s="183"/>
      <c r="B14" s="178" t="s">
        <v>42</v>
      </c>
      <c r="C14" s="174"/>
      <c r="D14" s="168"/>
      <c r="E14" s="176"/>
      <c r="F14" s="176"/>
      <c r="G14" s="176"/>
      <c r="H14" s="168"/>
      <c r="I14" s="178"/>
      <c r="J14" s="171"/>
      <c r="K14" s="180"/>
      <c r="L14" s="180"/>
      <c r="M14" s="180"/>
      <c r="N14" s="171"/>
      <c r="O14" s="174"/>
      <c r="P14" s="168"/>
      <c r="Q14" s="176"/>
      <c r="R14" s="176"/>
      <c r="S14" s="176"/>
      <c r="T14" s="168"/>
    </row>
    <row r="15" spans="1:20" s="79" customFormat="1" ht="11.25" customHeight="1">
      <c r="A15" s="172"/>
      <c r="B15" s="179"/>
      <c r="C15" s="175"/>
      <c r="D15" s="169"/>
      <c r="E15" s="176"/>
      <c r="F15" s="176"/>
      <c r="G15" s="176"/>
      <c r="H15" s="169"/>
      <c r="I15" s="179"/>
      <c r="J15" s="172"/>
      <c r="K15" s="180"/>
      <c r="L15" s="180"/>
      <c r="M15" s="180"/>
      <c r="N15" s="172"/>
      <c r="O15" s="175"/>
      <c r="P15" s="169"/>
      <c r="Q15" s="176"/>
      <c r="R15" s="176"/>
      <c r="S15" s="176"/>
      <c r="T15" s="169"/>
    </row>
    <row r="16" spans="1:20" s="82" customFormat="1" ht="21.75" customHeight="1">
      <c r="A16" s="80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s="82" customFormat="1" ht="36" customHeight="1">
      <c r="A17" s="87" t="s">
        <v>56</v>
      </c>
      <c r="B17" s="88" t="s">
        <v>99</v>
      </c>
      <c r="C17" s="90">
        <f>D17+E17+F17+G17+H17</f>
        <v>8195787.390000001</v>
      </c>
      <c r="D17" s="90">
        <v>0</v>
      </c>
      <c r="E17" s="90">
        <f>TRIMESTRAL!L33+TRIMESTRAL!L65</f>
        <v>8195787.390000001</v>
      </c>
      <c r="F17" s="90">
        <v>0</v>
      </c>
      <c r="G17" s="90">
        <v>0</v>
      </c>
      <c r="H17" s="90">
        <v>0</v>
      </c>
      <c r="I17" s="90">
        <f>J17+K17+L17+M17+N17</f>
        <v>7331830.800000001</v>
      </c>
      <c r="J17" s="90">
        <v>0</v>
      </c>
      <c r="K17" s="90">
        <f>TRIMESTRAL!R33+TRIMESTRAL!R65</f>
        <v>7331830.800000001</v>
      </c>
      <c r="L17" s="90">
        <v>0</v>
      </c>
      <c r="M17" s="90">
        <v>0</v>
      </c>
      <c r="N17" s="90">
        <v>0</v>
      </c>
      <c r="O17" s="90">
        <f>P17+Q17+R17+T17+S17</f>
        <v>863956.5899999999</v>
      </c>
      <c r="P17" s="90">
        <v>0</v>
      </c>
      <c r="Q17" s="90">
        <f>E17-K17</f>
        <v>863956.5899999999</v>
      </c>
      <c r="R17" s="90">
        <v>0</v>
      </c>
      <c r="S17" s="90">
        <v>0</v>
      </c>
      <c r="T17" s="90">
        <v>0</v>
      </c>
    </row>
    <row r="18" spans="1:20" s="82" customFormat="1" ht="21.75" customHeight="1">
      <c r="A18" s="87"/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2" customFormat="1" ht="36" customHeight="1">
      <c r="A19" s="87" t="s">
        <v>70</v>
      </c>
      <c r="B19" s="88" t="s">
        <v>99</v>
      </c>
      <c r="C19" s="90">
        <f>D19+E19+F19+G19+H19</f>
        <v>11648937.91</v>
      </c>
      <c r="D19" s="90">
        <v>0</v>
      </c>
      <c r="E19" s="90">
        <f>TRIMESTRAL!L100+TRIMESTRAL!L135</f>
        <v>11648937.91</v>
      </c>
      <c r="F19" s="90">
        <v>0</v>
      </c>
      <c r="G19" s="90">
        <v>0</v>
      </c>
      <c r="H19" s="90">
        <v>0</v>
      </c>
      <c r="I19" s="90">
        <f>J19+K19+L19+M19+N19</f>
        <v>7000457.32</v>
      </c>
      <c r="J19" s="90">
        <v>0</v>
      </c>
      <c r="K19" s="90">
        <f>TRIMESTRAL!R100+TRIMESTRAL!R135</f>
        <v>7000457.32</v>
      </c>
      <c r="L19" s="90">
        <v>0</v>
      </c>
      <c r="M19" s="90">
        <v>0</v>
      </c>
      <c r="N19" s="90">
        <v>0</v>
      </c>
      <c r="O19" s="90">
        <f>P19+Q19+R19+T19+S19</f>
        <v>4648480.59</v>
      </c>
      <c r="P19" s="90">
        <v>0</v>
      </c>
      <c r="Q19" s="90">
        <f>E19-K19</f>
        <v>4648480.59</v>
      </c>
      <c r="R19" s="90">
        <v>0</v>
      </c>
      <c r="S19" s="90">
        <v>0</v>
      </c>
      <c r="T19" s="90">
        <v>0</v>
      </c>
    </row>
    <row r="20" spans="1:20" s="82" customFormat="1" ht="21.75" customHeight="1">
      <c r="A20" s="87"/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82" customFormat="1" ht="36" customHeight="1">
      <c r="A21" s="87" t="s">
        <v>77</v>
      </c>
      <c r="B21" s="88" t="s">
        <v>99</v>
      </c>
      <c r="C21" s="90">
        <f>D21+E21+F21+G21+H21</f>
        <v>1195940.25</v>
      </c>
      <c r="D21" s="90">
        <v>0</v>
      </c>
      <c r="E21" s="90">
        <f>TRIMESTRAL!L169</f>
        <v>1195940.25</v>
      </c>
      <c r="F21" s="90">
        <v>0</v>
      </c>
      <c r="G21" s="90">
        <v>0</v>
      </c>
      <c r="H21" s="90">
        <v>0</v>
      </c>
      <c r="I21" s="90">
        <f>J21+K21+L21+M21+N21</f>
        <v>1190075.13</v>
      </c>
      <c r="J21" s="90">
        <v>0</v>
      </c>
      <c r="K21" s="90">
        <f>TRIMESTRAL!R169</f>
        <v>1190075.13</v>
      </c>
      <c r="L21" s="90">
        <v>0</v>
      </c>
      <c r="M21" s="90">
        <v>0</v>
      </c>
      <c r="N21" s="90">
        <v>0</v>
      </c>
      <c r="O21" s="90">
        <f>P21+Q21+R21+T21+S21</f>
        <v>5865.120000000112</v>
      </c>
      <c r="P21" s="90">
        <v>0</v>
      </c>
      <c r="Q21" s="90">
        <f>E21-K21</f>
        <v>5865.120000000112</v>
      </c>
      <c r="R21" s="90">
        <v>0</v>
      </c>
      <c r="S21" s="90">
        <v>0</v>
      </c>
      <c r="T21" s="90">
        <v>0</v>
      </c>
    </row>
    <row r="22" spans="1:20" s="82" customFormat="1" ht="21.75" customHeight="1">
      <c r="A22" s="87"/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s="82" customFormat="1" ht="36" customHeight="1">
      <c r="A23" s="87" t="s">
        <v>87</v>
      </c>
      <c r="B23" s="88" t="s">
        <v>99</v>
      </c>
      <c r="C23" s="90">
        <f>D23+E23+F23+G23+H23</f>
        <v>1844289.1500000001</v>
      </c>
      <c r="D23" s="90">
        <v>0</v>
      </c>
      <c r="E23" s="90">
        <f>TRIMESTRAL!L205</f>
        <v>1844289.1500000001</v>
      </c>
      <c r="F23" s="90">
        <v>0</v>
      </c>
      <c r="G23" s="90">
        <v>0</v>
      </c>
      <c r="H23" s="90">
        <v>0</v>
      </c>
      <c r="I23" s="90">
        <f>J23+K23+L23+M23+N23</f>
        <v>1525151.98</v>
      </c>
      <c r="J23" s="90">
        <v>0</v>
      </c>
      <c r="K23" s="90">
        <f>TRIMESTRAL!R205</f>
        <v>1525151.98</v>
      </c>
      <c r="L23" s="90">
        <v>0</v>
      </c>
      <c r="M23" s="90">
        <v>0</v>
      </c>
      <c r="N23" s="90">
        <v>0</v>
      </c>
      <c r="O23" s="90">
        <f>P23+Q23+R23+T23+S23</f>
        <v>319137.17000000016</v>
      </c>
      <c r="P23" s="90">
        <v>0</v>
      </c>
      <c r="Q23" s="90">
        <f>E23-K23</f>
        <v>319137.17000000016</v>
      </c>
      <c r="R23" s="90">
        <v>0</v>
      </c>
      <c r="S23" s="90">
        <v>0</v>
      </c>
      <c r="T23" s="90">
        <v>0</v>
      </c>
    </row>
    <row r="24" spans="1:20" s="82" customFormat="1" ht="12.75" customHeight="1">
      <c r="A24" s="83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s="85" customFormat="1" ht="26.25" customHeight="1">
      <c r="A25" s="84" t="s">
        <v>17</v>
      </c>
      <c r="B25" s="84"/>
      <c r="C25" s="91">
        <f>SUM(C17+C19+C21+C23)</f>
        <v>22884954.7</v>
      </c>
      <c r="D25" s="91">
        <f aca="true" t="shared" si="0" ref="D25:T25">SUM(D17+D19+D21+D23)</f>
        <v>0</v>
      </c>
      <c r="E25" s="91">
        <f t="shared" si="0"/>
        <v>22884954.7</v>
      </c>
      <c r="F25" s="91">
        <f t="shared" si="0"/>
        <v>0</v>
      </c>
      <c r="G25" s="91">
        <f t="shared" si="0"/>
        <v>0</v>
      </c>
      <c r="H25" s="91">
        <f t="shared" si="0"/>
        <v>0</v>
      </c>
      <c r="I25" s="91">
        <f t="shared" si="0"/>
        <v>17047515.23</v>
      </c>
      <c r="J25" s="91">
        <f t="shared" si="0"/>
        <v>0</v>
      </c>
      <c r="K25" s="91">
        <f t="shared" si="0"/>
        <v>17047515.23</v>
      </c>
      <c r="L25" s="91">
        <f t="shared" si="0"/>
        <v>0</v>
      </c>
      <c r="M25" s="91">
        <f t="shared" si="0"/>
        <v>0</v>
      </c>
      <c r="N25" s="91">
        <f t="shared" si="0"/>
        <v>0</v>
      </c>
      <c r="O25" s="91">
        <f t="shared" si="0"/>
        <v>5837439.47</v>
      </c>
      <c r="P25" s="91">
        <f t="shared" si="0"/>
        <v>0</v>
      </c>
      <c r="Q25" s="91">
        <f t="shared" si="0"/>
        <v>5837439.47</v>
      </c>
      <c r="R25" s="91">
        <f t="shared" si="0"/>
        <v>0</v>
      </c>
      <c r="S25" s="91">
        <f t="shared" si="0"/>
        <v>0</v>
      </c>
      <c r="T25" s="91">
        <f t="shared" si="0"/>
        <v>0</v>
      </c>
    </row>
    <row r="26" spans="1:20" ht="26.25" customHeight="1">
      <c r="A26" s="86" t="s">
        <v>18</v>
      </c>
      <c r="B26" s="86"/>
      <c r="C26" s="91">
        <f>C25</f>
        <v>22884954.7</v>
      </c>
      <c r="D26" s="91">
        <f aca="true" t="shared" si="1" ref="D26:T26">D25</f>
        <v>0</v>
      </c>
      <c r="E26" s="91">
        <f t="shared" si="1"/>
        <v>22884954.7</v>
      </c>
      <c r="F26" s="91">
        <f t="shared" si="1"/>
        <v>0</v>
      </c>
      <c r="G26" s="91">
        <f t="shared" si="1"/>
        <v>0</v>
      </c>
      <c r="H26" s="91">
        <f t="shared" si="1"/>
        <v>0</v>
      </c>
      <c r="I26" s="91">
        <f t="shared" si="1"/>
        <v>17047515.23</v>
      </c>
      <c r="J26" s="91">
        <f t="shared" si="1"/>
        <v>0</v>
      </c>
      <c r="K26" s="91">
        <f t="shared" si="1"/>
        <v>17047515.23</v>
      </c>
      <c r="L26" s="91">
        <f t="shared" si="1"/>
        <v>0</v>
      </c>
      <c r="M26" s="91">
        <f t="shared" si="1"/>
        <v>0</v>
      </c>
      <c r="N26" s="91">
        <f t="shared" si="1"/>
        <v>0</v>
      </c>
      <c r="O26" s="91">
        <f t="shared" si="1"/>
        <v>5837439.47</v>
      </c>
      <c r="P26" s="91">
        <f t="shared" si="1"/>
        <v>0</v>
      </c>
      <c r="Q26" s="91">
        <f t="shared" si="1"/>
        <v>5837439.47</v>
      </c>
      <c r="R26" s="91">
        <f t="shared" si="1"/>
        <v>0</v>
      </c>
      <c r="S26" s="91">
        <f t="shared" si="1"/>
        <v>0</v>
      </c>
      <c r="T26" s="91">
        <f t="shared" si="1"/>
        <v>0</v>
      </c>
    </row>
    <row r="27" spans="1:20" ht="26.25" customHeight="1">
      <c r="A27" s="86" t="s">
        <v>4</v>
      </c>
      <c r="B27" s="86"/>
      <c r="C27" s="91">
        <f>C25</f>
        <v>22884954.7</v>
      </c>
      <c r="D27" s="91">
        <f aca="true" t="shared" si="2" ref="D27:T27">D25</f>
        <v>0</v>
      </c>
      <c r="E27" s="91">
        <f t="shared" si="2"/>
        <v>22884954.7</v>
      </c>
      <c r="F27" s="91">
        <f t="shared" si="2"/>
        <v>0</v>
      </c>
      <c r="G27" s="91">
        <f t="shared" si="2"/>
        <v>0</v>
      </c>
      <c r="H27" s="91">
        <f t="shared" si="2"/>
        <v>0</v>
      </c>
      <c r="I27" s="91">
        <f t="shared" si="2"/>
        <v>17047515.23</v>
      </c>
      <c r="J27" s="91">
        <f t="shared" si="2"/>
        <v>0</v>
      </c>
      <c r="K27" s="91">
        <f t="shared" si="2"/>
        <v>17047515.23</v>
      </c>
      <c r="L27" s="91">
        <f t="shared" si="2"/>
        <v>0</v>
      </c>
      <c r="M27" s="91">
        <f t="shared" si="2"/>
        <v>0</v>
      </c>
      <c r="N27" s="91">
        <f t="shared" si="2"/>
        <v>0</v>
      </c>
      <c r="O27" s="91">
        <f t="shared" si="2"/>
        <v>5837439.47</v>
      </c>
      <c r="P27" s="91">
        <f t="shared" si="2"/>
        <v>0</v>
      </c>
      <c r="Q27" s="91">
        <f t="shared" si="2"/>
        <v>5837439.47</v>
      </c>
      <c r="R27" s="91">
        <f t="shared" si="2"/>
        <v>0</v>
      </c>
      <c r="S27" s="91">
        <f t="shared" si="2"/>
        <v>0</v>
      </c>
      <c r="T27" s="91">
        <f t="shared" si="2"/>
        <v>0</v>
      </c>
    </row>
  </sheetData>
  <sheetProtection/>
  <mergeCells count="39">
    <mergeCell ref="A1:T1"/>
    <mergeCell ref="E2:Q2"/>
    <mergeCell ref="A3:T3"/>
    <mergeCell ref="A4:T4"/>
    <mergeCell ref="A5:T5"/>
    <mergeCell ref="H6:J6"/>
    <mergeCell ref="K6:M6"/>
    <mergeCell ref="S7:T7"/>
    <mergeCell ref="A8:D8"/>
    <mergeCell ref="E8:N8"/>
    <mergeCell ref="O8:Q8"/>
    <mergeCell ref="E9:N9"/>
    <mergeCell ref="A10:D10"/>
    <mergeCell ref="E10:N10"/>
    <mergeCell ref="P10:Q10"/>
    <mergeCell ref="R8:T8"/>
    <mergeCell ref="A12:A15"/>
    <mergeCell ref="C12:H12"/>
    <mergeCell ref="I12:N12"/>
    <mergeCell ref="O12:T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T13:T15"/>
    <mergeCell ref="N13:N15"/>
    <mergeCell ref="O13:O15"/>
    <mergeCell ref="P13:P15"/>
    <mergeCell ref="Q13:Q15"/>
    <mergeCell ref="R13:R15"/>
    <mergeCell ref="S13:S15"/>
  </mergeCells>
  <printOptions horizontalCentered="1" verticalCentered="1"/>
  <pageMargins left="0.7874015748031497" right="0.5905511811023623" top="0.1968503937007874" bottom="0.3937007874015748" header="0" footer="0"/>
  <pageSetup horizontalDpi="600" verticalDpi="600" orientation="landscape" paperSize="5" scale="85" r:id="rId2"/>
  <headerFooter alignWithMargins="0">
    <oddFooter>&amp;LING NELSON ALVARADO JIMENEZ
DIRECTOR DE OBRAS PUBLICAS&amp;RLIC. ROMINA CHANG AGUILAR
PRESIDENTA MUNICIPAL DE COMPOSTELA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Propietario</cp:lastModifiedBy>
  <cp:lastPrinted>2022-10-06T16:22:31Z</cp:lastPrinted>
  <dcterms:created xsi:type="dcterms:W3CDTF">2001-01-11T17:12:32Z</dcterms:created>
  <dcterms:modified xsi:type="dcterms:W3CDTF">2022-10-06T16:22:32Z</dcterms:modified>
  <cp:category/>
  <cp:version/>
  <cp:contentType/>
  <cp:contentStatus/>
</cp:coreProperties>
</file>